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Docs\DanielSummars\Banking_Investments_Loans_Credit\Loans\"/>
    </mc:Choice>
  </mc:AlternateContent>
  <xr:revisionPtr revIDLastSave="0" documentId="13_ncr:1_{D8A3D2C1-B2C6-4B4B-8B6D-D5E349B008AC}" xr6:coauthVersionLast="41" xr6:coauthVersionMax="41" xr10:uidLastSave="{00000000-0000-0000-0000-000000000000}"/>
  <bookViews>
    <workbookView xWindow="22932" yWindow="-108" windowWidth="23256" windowHeight="12576" tabRatio="631" xr2:uid="{00000000-000D-0000-FFFF-FFFF00000000}"/>
  </bookViews>
  <sheets>
    <sheet name="LOAN" sheetId="1" r:id="rId1"/>
  </sheets>
  <definedNames>
    <definedName name="_xlnm.Print_Area" localSheetId="0">LOAN!$A$1:$S$834</definedName>
  </definedNames>
  <calcPr calcId="181029"/>
</workbook>
</file>

<file path=xl/calcChain.xml><?xml version="1.0" encoding="utf-8"?>
<calcChain xmlns="http://schemas.openxmlformats.org/spreadsheetml/2006/main">
  <c r="P833" i="1" l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 l="1"/>
  <c r="B637" i="1" l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636" i="1"/>
  <c r="B635" i="1"/>
  <c r="B634" i="1"/>
  <c r="C33" i="1"/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D33" i="1"/>
  <c r="E33" i="1" s="1"/>
  <c r="B35" i="1"/>
  <c r="O5" i="1"/>
  <c r="O7" i="1"/>
  <c r="D34" i="1" l="1"/>
  <c r="E34" i="1" s="1"/>
  <c r="O8" i="1"/>
  <c r="D35" i="1" l="1"/>
  <c r="E35" i="1" s="1"/>
  <c r="O33" i="1"/>
  <c r="F34" i="1" s="1"/>
  <c r="G34" i="1" s="1"/>
  <c r="N33" i="1"/>
  <c r="S33" i="1"/>
  <c r="F15" i="1"/>
  <c r="O10" i="1" l="1"/>
  <c r="O9" i="1"/>
  <c r="P34" i="1"/>
  <c r="O4" i="1"/>
  <c r="K14" i="1" s="1"/>
  <c r="O6" i="1"/>
  <c r="B36" i="1"/>
  <c r="D36" i="1" s="1"/>
  <c r="E36" i="1" s="1"/>
  <c r="I34" i="1" l="1"/>
  <c r="M34" i="1" s="1"/>
  <c r="B37" i="1"/>
  <c r="D37" i="1" s="1"/>
  <c r="E37" i="1" s="1"/>
  <c r="N34" i="1" l="1"/>
  <c r="B38" i="1"/>
  <c r="D38" i="1" s="1"/>
  <c r="E38" i="1" s="1"/>
  <c r="B39" i="1" l="1"/>
  <c r="D39" i="1" s="1"/>
  <c r="E39" i="1" s="1"/>
  <c r="B40" i="1" l="1"/>
  <c r="D40" i="1" s="1"/>
  <c r="E40" i="1" s="1"/>
  <c r="B41" i="1" l="1"/>
  <c r="D41" i="1" s="1"/>
  <c r="E41" i="1" s="1"/>
  <c r="B42" i="1" l="1"/>
  <c r="D42" i="1" s="1"/>
  <c r="E42" i="1" s="1"/>
  <c r="B43" i="1" l="1"/>
  <c r="D43" i="1" s="1"/>
  <c r="E43" i="1" s="1"/>
  <c r="B44" i="1" l="1"/>
  <c r="D44" i="1" s="1"/>
  <c r="E44" i="1" s="1"/>
  <c r="B45" i="1" l="1"/>
  <c r="D45" i="1" s="1"/>
  <c r="E45" i="1" s="1"/>
  <c r="B46" i="1" l="1"/>
  <c r="D46" i="1" s="1"/>
  <c r="E46" i="1" s="1"/>
  <c r="B47" i="1" l="1"/>
  <c r="D47" i="1" s="1"/>
  <c r="E47" i="1" s="1"/>
  <c r="B48" i="1" l="1"/>
  <c r="D48" i="1" s="1"/>
  <c r="E48" i="1" s="1"/>
  <c r="B49" i="1" l="1"/>
  <c r="D49" i="1" s="1"/>
  <c r="E49" i="1" s="1"/>
  <c r="B50" i="1" l="1"/>
  <c r="D50" i="1" s="1"/>
  <c r="E50" i="1" s="1"/>
  <c r="B51" i="1" l="1"/>
  <c r="D51" i="1" s="1"/>
  <c r="E51" i="1" s="1"/>
  <c r="B52" i="1" l="1"/>
  <c r="D52" i="1" s="1"/>
  <c r="E52" i="1" s="1"/>
  <c r="B53" i="1" l="1"/>
  <c r="D53" i="1" s="1"/>
  <c r="E53" i="1" s="1"/>
  <c r="B54" i="1" l="1"/>
  <c r="D54" i="1" s="1"/>
  <c r="E54" i="1" s="1"/>
  <c r="B55" i="1" l="1"/>
  <c r="D55" i="1" s="1"/>
  <c r="E55" i="1" s="1"/>
  <c r="B56" i="1" l="1"/>
  <c r="D56" i="1" s="1"/>
  <c r="E56" i="1" s="1"/>
  <c r="B57" i="1" l="1"/>
  <c r="D57" i="1" s="1"/>
  <c r="E57" i="1" s="1"/>
  <c r="B58" i="1" l="1"/>
  <c r="D58" i="1" s="1"/>
  <c r="E58" i="1" s="1"/>
  <c r="B59" i="1" l="1"/>
  <c r="D59" i="1" s="1"/>
  <c r="E59" i="1" s="1"/>
  <c r="B60" i="1" l="1"/>
  <c r="D60" i="1" s="1"/>
  <c r="E60" i="1" s="1"/>
  <c r="B61" i="1" l="1"/>
  <c r="D61" i="1" s="1"/>
  <c r="E61" i="1" s="1"/>
  <c r="B62" i="1" l="1"/>
  <c r="D62" i="1" s="1"/>
  <c r="E62" i="1" s="1"/>
  <c r="B63" i="1" l="1"/>
  <c r="D63" i="1" s="1"/>
  <c r="E63" i="1" s="1"/>
  <c r="B64" i="1" l="1"/>
  <c r="D64" i="1" s="1"/>
  <c r="E64" i="1" s="1"/>
  <c r="B65" i="1" l="1"/>
  <c r="D65" i="1" s="1"/>
  <c r="E65" i="1" s="1"/>
  <c r="B66" i="1" l="1"/>
  <c r="D66" i="1" s="1"/>
  <c r="E66" i="1" s="1"/>
  <c r="B67" i="1" l="1"/>
  <c r="D67" i="1" s="1"/>
  <c r="E67" i="1" s="1"/>
  <c r="B68" i="1" l="1"/>
  <c r="D68" i="1" s="1"/>
  <c r="E68" i="1" s="1"/>
  <c r="B69" i="1" l="1"/>
  <c r="D69" i="1" s="1"/>
  <c r="E69" i="1" s="1"/>
  <c r="B70" i="1" l="1"/>
  <c r="D70" i="1" s="1"/>
  <c r="E70" i="1" s="1"/>
  <c r="B71" i="1" l="1"/>
  <c r="D71" i="1" s="1"/>
  <c r="E71" i="1" s="1"/>
  <c r="B72" i="1" l="1"/>
  <c r="D72" i="1" s="1"/>
  <c r="E72" i="1" s="1"/>
  <c r="B73" i="1" l="1"/>
  <c r="D73" i="1" s="1"/>
  <c r="E73" i="1" s="1"/>
  <c r="B74" i="1" l="1"/>
  <c r="D74" i="1" s="1"/>
  <c r="E74" i="1" s="1"/>
  <c r="B75" i="1" l="1"/>
  <c r="D75" i="1" s="1"/>
  <c r="E75" i="1" s="1"/>
  <c r="B76" i="1" l="1"/>
  <c r="D76" i="1" s="1"/>
  <c r="E76" i="1" s="1"/>
  <c r="B77" i="1" l="1"/>
  <c r="D77" i="1" s="1"/>
  <c r="E77" i="1" s="1"/>
  <c r="B78" i="1" l="1"/>
  <c r="D78" i="1" s="1"/>
  <c r="E78" i="1" s="1"/>
  <c r="B79" i="1" l="1"/>
  <c r="D79" i="1" s="1"/>
  <c r="E79" i="1" s="1"/>
  <c r="B80" i="1" l="1"/>
  <c r="D80" i="1" s="1"/>
  <c r="E80" i="1" s="1"/>
  <c r="B81" i="1" l="1"/>
  <c r="D81" i="1" s="1"/>
  <c r="E81" i="1" s="1"/>
  <c r="B82" i="1" l="1"/>
  <c r="D82" i="1" s="1"/>
  <c r="E82" i="1" s="1"/>
  <c r="B83" i="1" l="1"/>
  <c r="D83" i="1" s="1"/>
  <c r="E83" i="1" s="1"/>
  <c r="B84" i="1" l="1"/>
  <c r="D84" i="1" s="1"/>
  <c r="E84" i="1" s="1"/>
  <c r="B85" i="1" l="1"/>
  <c r="D85" i="1" s="1"/>
  <c r="E85" i="1" s="1"/>
  <c r="B86" i="1" l="1"/>
  <c r="D86" i="1" s="1"/>
  <c r="E86" i="1" s="1"/>
  <c r="B87" i="1" l="1"/>
  <c r="D87" i="1" s="1"/>
  <c r="E87" i="1" s="1"/>
  <c r="B88" i="1" l="1"/>
  <c r="D88" i="1" s="1"/>
  <c r="E88" i="1" s="1"/>
  <c r="B89" i="1" l="1"/>
  <c r="D89" i="1" s="1"/>
  <c r="E89" i="1" s="1"/>
  <c r="B90" i="1" l="1"/>
  <c r="D90" i="1" s="1"/>
  <c r="E90" i="1" s="1"/>
  <c r="B91" i="1" l="1"/>
  <c r="D91" i="1" s="1"/>
  <c r="E91" i="1" s="1"/>
  <c r="B92" i="1" l="1"/>
  <c r="D92" i="1" s="1"/>
  <c r="E92" i="1" s="1"/>
  <c r="B93" i="1" l="1"/>
  <c r="D93" i="1" s="1"/>
  <c r="E93" i="1" s="1"/>
  <c r="B94" i="1" l="1"/>
  <c r="D94" i="1" s="1"/>
  <c r="E94" i="1" s="1"/>
  <c r="B95" i="1" l="1"/>
  <c r="D95" i="1" s="1"/>
  <c r="E95" i="1" s="1"/>
  <c r="B96" i="1" l="1"/>
  <c r="D96" i="1" s="1"/>
  <c r="E96" i="1" s="1"/>
  <c r="B97" i="1" l="1"/>
  <c r="D97" i="1" s="1"/>
  <c r="E97" i="1" s="1"/>
  <c r="B98" i="1" l="1"/>
  <c r="D98" i="1" s="1"/>
  <c r="E98" i="1" s="1"/>
  <c r="B99" i="1" l="1"/>
  <c r="D99" i="1" s="1"/>
  <c r="E99" i="1" s="1"/>
  <c r="B100" i="1" l="1"/>
  <c r="D100" i="1" s="1"/>
  <c r="E100" i="1" s="1"/>
  <c r="B101" i="1" l="1"/>
  <c r="D101" i="1" s="1"/>
  <c r="E101" i="1" s="1"/>
  <c r="B102" i="1" l="1"/>
  <c r="D102" i="1" s="1"/>
  <c r="E102" i="1" s="1"/>
  <c r="B103" i="1" l="1"/>
  <c r="D103" i="1" s="1"/>
  <c r="E103" i="1" s="1"/>
  <c r="B104" i="1" l="1"/>
  <c r="D104" i="1" s="1"/>
  <c r="E104" i="1" s="1"/>
  <c r="B105" i="1" l="1"/>
  <c r="D105" i="1" s="1"/>
  <c r="E105" i="1" s="1"/>
  <c r="B106" i="1" l="1"/>
  <c r="D106" i="1" s="1"/>
  <c r="E106" i="1" s="1"/>
  <c r="B107" i="1" l="1"/>
  <c r="D107" i="1" s="1"/>
  <c r="E107" i="1" s="1"/>
  <c r="B108" i="1" l="1"/>
  <c r="D108" i="1" s="1"/>
  <c r="E108" i="1" s="1"/>
  <c r="B109" i="1" l="1"/>
  <c r="D109" i="1" s="1"/>
  <c r="E109" i="1" s="1"/>
  <c r="B110" i="1" l="1"/>
  <c r="D110" i="1" s="1"/>
  <c r="E110" i="1" s="1"/>
  <c r="B111" i="1" l="1"/>
  <c r="D111" i="1" s="1"/>
  <c r="E111" i="1" s="1"/>
  <c r="B112" i="1" l="1"/>
  <c r="D112" i="1" s="1"/>
  <c r="E112" i="1" s="1"/>
  <c r="B113" i="1" l="1"/>
  <c r="D113" i="1" s="1"/>
  <c r="E113" i="1" s="1"/>
  <c r="B114" i="1" l="1"/>
  <c r="D114" i="1" s="1"/>
  <c r="E114" i="1" s="1"/>
  <c r="B115" i="1" l="1"/>
  <c r="D115" i="1" s="1"/>
  <c r="E115" i="1" s="1"/>
  <c r="B116" i="1" l="1"/>
  <c r="D116" i="1" s="1"/>
  <c r="E116" i="1" s="1"/>
  <c r="B117" i="1" l="1"/>
  <c r="D117" i="1" s="1"/>
  <c r="E117" i="1" s="1"/>
  <c r="B118" i="1" l="1"/>
  <c r="D118" i="1" s="1"/>
  <c r="E118" i="1" s="1"/>
  <c r="B119" i="1" l="1"/>
  <c r="D119" i="1" s="1"/>
  <c r="E119" i="1" s="1"/>
  <c r="B120" i="1" l="1"/>
  <c r="D120" i="1" s="1"/>
  <c r="E120" i="1" s="1"/>
  <c r="B121" i="1" l="1"/>
  <c r="D121" i="1" s="1"/>
  <c r="E121" i="1" s="1"/>
  <c r="B122" i="1" l="1"/>
  <c r="D122" i="1" s="1"/>
  <c r="E122" i="1" s="1"/>
  <c r="B123" i="1" l="1"/>
  <c r="D123" i="1" s="1"/>
  <c r="E123" i="1" s="1"/>
  <c r="B124" i="1" l="1"/>
  <c r="D124" i="1" s="1"/>
  <c r="E124" i="1" s="1"/>
  <c r="B125" i="1" l="1"/>
  <c r="D125" i="1" s="1"/>
  <c r="E125" i="1" s="1"/>
  <c r="B126" i="1" l="1"/>
  <c r="D126" i="1" s="1"/>
  <c r="E126" i="1" s="1"/>
  <c r="B127" i="1" l="1"/>
  <c r="D127" i="1" s="1"/>
  <c r="E127" i="1" s="1"/>
  <c r="B128" i="1" l="1"/>
  <c r="D128" i="1" s="1"/>
  <c r="E128" i="1" s="1"/>
  <c r="B129" i="1" l="1"/>
  <c r="D129" i="1" s="1"/>
  <c r="E129" i="1" s="1"/>
  <c r="B130" i="1" l="1"/>
  <c r="D130" i="1" s="1"/>
  <c r="E130" i="1" s="1"/>
  <c r="B131" i="1" l="1"/>
  <c r="D131" i="1" s="1"/>
  <c r="E131" i="1" s="1"/>
  <c r="B132" i="1" l="1"/>
  <c r="D132" i="1" s="1"/>
  <c r="E132" i="1" s="1"/>
  <c r="B133" i="1" l="1"/>
  <c r="D133" i="1" s="1"/>
  <c r="E133" i="1" s="1"/>
  <c r="B134" i="1" l="1"/>
  <c r="D134" i="1" s="1"/>
  <c r="E134" i="1" s="1"/>
  <c r="B135" i="1" l="1"/>
  <c r="D135" i="1" s="1"/>
  <c r="E135" i="1" s="1"/>
  <c r="B136" i="1" l="1"/>
  <c r="D136" i="1" s="1"/>
  <c r="E136" i="1" s="1"/>
  <c r="B137" i="1" l="1"/>
  <c r="D137" i="1" s="1"/>
  <c r="E137" i="1" s="1"/>
  <c r="B138" i="1" l="1"/>
  <c r="D138" i="1" s="1"/>
  <c r="E138" i="1" s="1"/>
  <c r="B139" i="1" l="1"/>
  <c r="D139" i="1" s="1"/>
  <c r="E139" i="1" s="1"/>
  <c r="B140" i="1" l="1"/>
  <c r="D140" i="1" s="1"/>
  <c r="E140" i="1" s="1"/>
  <c r="B141" i="1" l="1"/>
  <c r="D141" i="1" s="1"/>
  <c r="E141" i="1" s="1"/>
  <c r="B142" i="1" l="1"/>
  <c r="D142" i="1" s="1"/>
  <c r="E142" i="1" s="1"/>
  <c r="B143" i="1" l="1"/>
  <c r="D143" i="1" s="1"/>
  <c r="E143" i="1" s="1"/>
  <c r="B144" i="1" l="1"/>
  <c r="D144" i="1" s="1"/>
  <c r="E144" i="1" s="1"/>
  <c r="B145" i="1" l="1"/>
  <c r="D145" i="1" s="1"/>
  <c r="E145" i="1" s="1"/>
  <c r="B146" i="1" l="1"/>
  <c r="D146" i="1" s="1"/>
  <c r="E146" i="1" s="1"/>
  <c r="B147" i="1" l="1"/>
  <c r="D147" i="1" s="1"/>
  <c r="E147" i="1" s="1"/>
  <c r="B148" i="1" l="1"/>
  <c r="D148" i="1" s="1"/>
  <c r="E148" i="1" s="1"/>
  <c r="B149" i="1" l="1"/>
  <c r="D149" i="1" s="1"/>
  <c r="E149" i="1" s="1"/>
  <c r="B150" i="1" l="1"/>
  <c r="D150" i="1" s="1"/>
  <c r="E150" i="1" s="1"/>
  <c r="B151" i="1" l="1"/>
  <c r="D151" i="1" s="1"/>
  <c r="E151" i="1" s="1"/>
  <c r="B152" i="1" l="1"/>
  <c r="D152" i="1" s="1"/>
  <c r="E152" i="1" s="1"/>
  <c r="B153" i="1" l="1"/>
  <c r="D153" i="1" s="1"/>
  <c r="E153" i="1" s="1"/>
  <c r="B154" i="1" l="1"/>
  <c r="D154" i="1" s="1"/>
  <c r="E154" i="1" s="1"/>
  <c r="B155" i="1" l="1"/>
  <c r="D155" i="1" s="1"/>
  <c r="E155" i="1" s="1"/>
  <c r="B156" i="1" l="1"/>
  <c r="D156" i="1" s="1"/>
  <c r="E156" i="1" s="1"/>
  <c r="B157" i="1" l="1"/>
  <c r="D157" i="1" s="1"/>
  <c r="E157" i="1" s="1"/>
  <c r="B158" i="1" l="1"/>
  <c r="D158" i="1" s="1"/>
  <c r="E158" i="1" s="1"/>
  <c r="B159" i="1" l="1"/>
  <c r="D159" i="1" s="1"/>
  <c r="E159" i="1" s="1"/>
  <c r="B160" i="1" l="1"/>
  <c r="D160" i="1" s="1"/>
  <c r="E160" i="1" s="1"/>
  <c r="B161" i="1" l="1"/>
  <c r="D161" i="1" s="1"/>
  <c r="E161" i="1" s="1"/>
  <c r="B162" i="1" l="1"/>
  <c r="D162" i="1" s="1"/>
  <c r="E162" i="1" s="1"/>
  <c r="B163" i="1" l="1"/>
  <c r="D163" i="1" s="1"/>
  <c r="E163" i="1" s="1"/>
  <c r="B164" i="1" l="1"/>
  <c r="D164" i="1" s="1"/>
  <c r="E164" i="1" s="1"/>
  <c r="B165" i="1" l="1"/>
  <c r="D165" i="1" s="1"/>
  <c r="E165" i="1" s="1"/>
  <c r="B166" i="1" l="1"/>
  <c r="D166" i="1" s="1"/>
  <c r="E166" i="1" s="1"/>
  <c r="B167" i="1" l="1"/>
  <c r="D167" i="1" s="1"/>
  <c r="E167" i="1" s="1"/>
  <c r="B168" i="1" l="1"/>
  <c r="D168" i="1" s="1"/>
  <c r="E168" i="1" s="1"/>
  <c r="B169" i="1" l="1"/>
  <c r="D169" i="1" s="1"/>
  <c r="E169" i="1" s="1"/>
  <c r="B170" i="1" l="1"/>
  <c r="D170" i="1" s="1"/>
  <c r="E170" i="1" s="1"/>
  <c r="B171" i="1" l="1"/>
  <c r="D171" i="1" s="1"/>
  <c r="E171" i="1" s="1"/>
  <c r="D172" i="1" l="1"/>
  <c r="E172" i="1" s="1"/>
  <c r="B172" i="1"/>
  <c r="B173" i="1" l="1"/>
  <c r="D173" i="1" s="1"/>
  <c r="E173" i="1" s="1"/>
  <c r="B174" i="1" l="1"/>
  <c r="D174" i="1" s="1"/>
  <c r="E174" i="1" s="1"/>
  <c r="B175" i="1" l="1"/>
  <c r="D175" i="1" s="1"/>
  <c r="E175" i="1" s="1"/>
  <c r="B176" i="1" l="1"/>
  <c r="D176" i="1" s="1"/>
  <c r="E176" i="1" s="1"/>
  <c r="B177" i="1" l="1"/>
  <c r="D177" i="1" s="1"/>
  <c r="E177" i="1" s="1"/>
  <c r="B178" i="1" l="1"/>
  <c r="D178" i="1" s="1"/>
  <c r="E178" i="1" s="1"/>
  <c r="B179" i="1" l="1"/>
  <c r="D179" i="1" s="1"/>
  <c r="E179" i="1" s="1"/>
  <c r="B180" i="1" l="1"/>
  <c r="D180" i="1" s="1"/>
  <c r="E180" i="1" s="1"/>
  <c r="B181" i="1" l="1"/>
  <c r="D181" i="1" s="1"/>
  <c r="E181" i="1" s="1"/>
  <c r="B182" i="1" l="1"/>
  <c r="D182" i="1" s="1"/>
  <c r="E182" i="1" s="1"/>
  <c r="B183" i="1" l="1"/>
  <c r="D183" i="1" s="1"/>
  <c r="E183" i="1" s="1"/>
  <c r="B184" i="1" l="1"/>
  <c r="D184" i="1" s="1"/>
  <c r="E184" i="1" s="1"/>
  <c r="B185" i="1" l="1"/>
  <c r="D185" i="1" s="1"/>
  <c r="E185" i="1" s="1"/>
  <c r="D186" i="1" l="1"/>
  <c r="E186" i="1" s="1"/>
  <c r="B186" i="1"/>
  <c r="B187" i="1" l="1"/>
  <c r="D187" i="1" s="1"/>
  <c r="E187" i="1" s="1"/>
  <c r="B188" i="1" l="1"/>
  <c r="D188" i="1" s="1"/>
  <c r="E188" i="1" s="1"/>
  <c r="B189" i="1" l="1"/>
  <c r="D189" i="1" s="1"/>
  <c r="E189" i="1" s="1"/>
  <c r="B190" i="1" l="1"/>
  <c r="D190" i="1" s="1"/>
  <c r="E190" i="1" s="1"/>
  <c r="B191" i="1" l="1"/>
  <c r="D191" i="1" s="1"/>
  <c r="E191" i="1" s="1"/>
  <c r="B192" i="1" l="1"/>
  <c r="D192" i="1" s="1"/>
  <c r="E192" i="1" s="1"/>
  <c r="B193" i="1" l="1"/>
  <c r="D193" i="1" s="1"/>
  <c r="E193" i="1" s="1"/>
  <c r="B194" i="1" l="1"/>
  <c r="D194" i="1" s="1"/>
  <c r="E194" i="1" s="1"/>
  <c r="B195" i="1" l="1"/>
  <c r="D195" i="1" s="1"/>
  <c r="E195" i="1" s="1"/>
  <c r="B196" i="1" l="1"/>
  <c r="D196" i="1" s="1"/>
  <c r="E196" i="1" s="1"/>
  <c r="B197" i="1" l="1"/>
  <c r="D197" i="1" s="1"/>
  <c r="E197" i="1" s="1"/>
  <c r="B198" i="1" l="1"/>
  <c r="D198" i="1" s="1"/>
  <c r="E198" i="1" s="1"/>
  <c r="B199" i="1" l="1"/>
  <c r="D199" i="1" s="1"/>
  <c r="E199" i="1" s="1"/>
  <c r="B200" i="1" l="1"/>
  <c r="D200" i="1" s="1"/>
  <c r="E200" i="1" s="1"/>
  <c r="B201" i="1" l="1"/>
  <c r="D201" i="1" s="1"/>
  <c r="E201" i="1" s="1"/>
  <c r="D202" i="1" l="1"/>
  <c r="E202" i="1" s="1"/>
  <c r="B202" i="1"/>
  <c r="B203" i="1" l="1"/>
  <c r="D203" i="1" s="1"/>
  <c r="E203" i="1" s="1"/>
  <c r="B204" i="1" l="1"/>
  <c r="D204" i="1" s="1"/>
  <c r="E204" i="1" s="1"/>
  <c r="B205" i="1" l="1"/>
  <c r="D205" i="1" s="1"/>
  <c r="E205" i="1" s="1"/>
  <c r="B206" i="1" l="1"/>
  <c r="D206" i="1" s="1"/>
  <c r="E206" i="1" s="1"/>
  <c r="B207" i="1" l="1"/>
  <c r="D207" i="1" s="1"/>
  <c r="E207" i="1" s="1"/>
  <c r="B208" i="1" l="1"/>
  <c r="D208" i="1" s="1"/>
  <c r="E208" i="1" s="1"/>
  <c r="B209" i="1" l="1"/>
  <c r="D209" i="1" s="1"/>
  <c r="E209" i="1" s="1"/>
  <c r="B210" i="1" l="1"/>
  <c r="D210" i="1" s="1"/>
  <c r="E210" i="1" s="1"/>
  <c r="B211" i="1" l="1"/>
  <c r="D211" i="1" s="1"/>
  <c r="E211" i="1" s="1"/>
  <c r="B212" i="1" l="1"/>
  <c r="D212" i="1" s="1"/>
  <c r="E212" i="1" s="1"/>
  <c r="B213" i="1" l="1"/>
  <c r="D213" i="1" s="1"/>
  <c r="E213" i="1" s="1"/>
  <c r="B214" i="1" l="1"/>
  <c r="D214" i="1" s="1"/>
  <c r="E214" i="1" s="1"/>
  <c r="B215" i="1" l="1"/>
  <c r="D215" i="1" s="1"/>
  <c r="E215" i="1" s="1"/>
  <c r="B216" i="1" l="1"/>
  <c r="D216" i="1" s="1"/>
  <c r="E216" i="1" s="1"/>
  <c r="B217" i="1" l="1"/>
  <c r="D217" i="1" s="1"/>
  <c r="E217" i="1" s="1"/>
  <c r="B218" i="1" l="1"/>
  <c r="D218" i="1" s="1"/>
  <c r="E218" i="1" s="1"/>
  <c r="B219" i="1" l="1"/>
  <c r="D219" i="1" s="1"/>
  <c r="E219" i="1" s="1"/>
  <c r="B220" i="1" l="1"/>
  <c r="D220" i="1" s="1"/>
  <c r="E220" i="1" s="1"/>
  <c r="B221" i="1" l="1"/>
  <c r="D221" i="1" s="1"/>
  <c r="E221" i="1" s="1"/>
  <c r="B222" i="1" l="1"/>
  <c r="D222" i="1" s="1"/>
  <c r="E222" i="1" s="1"/>
  <c r="B223" i="1" l="1"/>
  <c r="D223" i="1" s="1"/>
  <c r="E223" i="1" s="1"/>
  <c r="B224" i="1" l="1"/>
  <c r="D224" i="1" s="1"/>
  <c r="E224" i="1" s="1"/>
  <c r="B225" i="1" l="1"/>
  <c r="D225" i="1" s="1"/>
  <c r="E225" i="1" s="1"/>
  <c r="B226" i="1" l="1"/>
  <c r="D226" i="1" s="1"/>
  <c r="E226" i="1" s="1"/>
  <c r="B227" i="1" l="1"/>
  <c r="D227" i="1" s="1"/>
  <c r="E227" i="1" s="1"/>
  <c r="B228" i="1" l="1"/>
  <c r="D228" i="1" s="1"/>
  <c r="E228" i="1" s="1"/>
  <c r="B229" i="1" l="1"/>
  <c r="D229" i="1" s="1"/>
  <c r="E229" i="1" s="1"/>
  <c r="B230" i="1" l="1"/>
  <c r="D230" i="1" s="1"/>
  <c r="E230" i="1" s="1"/>
  <c r="B231" i="1" l="1"/>
  <c r="D231" i="1" s="1"/>
  <c r="E231" i="1" s="1"/>
  <c r="B232" i="1" l="1"/>
  <c r="D232" i="1" s="1"/>
  <c r="E232" i="1" s="1"/>
  <c r="B233" i="1" l="1"/>
  <c r="D233" i="1" s="1"/>
  <c r="E233" i="1" s="1"/>
  <c r="B234" i="1" l="1"/>
  <c r="D234" i="1" s="1"/>
  <c r="E234" i="1" s="1"/>
  <c r="B235" i="1" l="1"/>
  <c r="D235" i="1" s="1"/>
  <c r="E235" i="1" s="1"/>
  <c r="B236" i="1" l="1"/>
  <c r="D236" i="1" s="1"/>
  <c r="E236" i="1" s="1"/>
  <c r="B237" i="1" l="1"/>
  <c r="D237" i="1" s="1"/>
  <c r="E237" i="1" s="1"/>
  <c r="B238" i="1" l="1"/>
  <c r="D238" i="1" s="1"/>
  <c r="E238" i="1" s="1"/>
  <c r="B239" i="1" l="1"/>
  <c r="D239" i="1" s="1"/>
  <c r="E239" i="1" s="1"/>
  <c r="B240" i="1" l="1"/>
  <c r="D240" i="1" s="1"/>
  <c r="E240" i="1" s="1"/>
  <c r="B241" i="1" l="1"/>
  <c r="D241" i="1" s="1"/>
  <c r="E241" i="1" s="1"/>
  <c r="B242" i="1" l="1"/>
  <c r="D242" i="1" s="1"/>
  <c r="E242" i="1" s="1"/>
  <c r="B243" i="1" l="1"/>
  <c r="D243" i="1" s="1"/>
  <c r="E243" i="1" s="1"/>
  <c r="B244" i="1" l="1"/>
  <c r="D244" i="1" s="1"/>
  <c r="E244" i="1" s="1"/>
  <c r="B245" i="1" l="1"/>
  <c r="D245" i="1" s="1"/>
  <c r="E245" i="1" s="1"/>
  <c r="B246" i="1" l="1"/>
  <c r="D246" i="1" s="1"/>
  <c r="E246" i="1" s="1"/>
  <c r="B247" i="1" l="1"/>
  <c r="D247" i="1" s="1"/>
  <c r="E247" i="1" s="1"/>
  <c r="B248" i="1" l="1"/>
  <c r="D248" i="1" s="1"/>
  <c r="E248" i="1" s="1"/>
  <c r="B249" i="1" l="1"/>
  <c r="D249" i="1" s="1"/>
  <c r="E249" i="1" s="1"/>
  <c r="B250" i="1" l="1"/>
  <c r="D250" i="1" s="1"/>
  <c r="E250" i="1" s="1"/>
  <c r="B251" i="1" l="1"/>
  <c r="D251" i="1" s="1"/>
  <c r="E251" i="1" s="1"/>
  <c r="B252" i="1" l="1"/>
  <c r="D252" i="1" s="1"/>
  <c r="E252" i="1" s="1"/>
  <c r="B253" i="1" l="1"/>
  <c r="D253" i="1" s="1"/>
  <c r="E253" i="1" s="1"/>
  <c r="B254" i="1" l="1"/>
  <c r="D254" i="1" s="1"/>
  <c r="E254" i="1" s="1"/>
  <c r="B255" i="1" l="1"/>
  <c r="D255" i="1" s="1"/>
  <c r="E255" i="1" s="1"/>
  <c r="B256" i="1" l="1"/>
  <c r="D256" i="1" s="1"/>
  <c r="E256" i="1" s="1"/>
  <c r="B257" i="1" l="1"/>
  <c r="D257" i="1" s="1"/>
  <c r="E257" i="1" s="1"/>
  <c r="B258" i="1" l="1"/>
  <c r="D258" i="1" s="1"/>
  <c r="E258" i="1" s="1"/>
  <c r="B259" i="1" l="1"/>
  <c r="D259" i="1" s="1"/>
  <c r="E259" i="1" s="1"/>
  <c r="B260" i="1" l="1"/>
  <c r="D260" i="1" s="1"/>
  <c r="E260" i="1" s="1"/>
  <c r="B261" i="1" l="1"/>
  <c r="D261" i="1" s="1"/>
  <c r="E261" i="1" s="1"/>
  <c r="B262" i="1" l="1"/>
  <c r="D262" i="1" s="1"/>
  <c r="E262" i="1" s="1"/>
  <c r="B263" i="1" l="1"/>
  <c r="D263" i="1" s="1"/>
  <c r="E263" i="1" s="1"/>
  <c r="B264" i="1" l="1"/>
  <c r="D264" i="1" s="1"/>
  <c r="E264" i="1" s="1"/>
  <c r="B265" i="1" l="1"/>
  <c r="D265" i="1" s="1"/>
  <c r="E265" i="1" s="1"/>
  <c r="B266" i="1" l="1"/>
  <c r="D266" i="1" s="1"/>
  <c r="E266" i="1" s="1"/>
  <c r="B267" i="1" l="1"/>
  <c r="D267" i="1" s="1"/>
  <c r="E267" i="1" s="1"/>
  <c r="B268" i="1" l="1"/>
  <c r="D268" i="1" s="1"/>
  <c r="E268" i="1" s="1"/>
  <c r="B269" i="1" l="1"/>
  <c r="D269" i="1" s="1"/>
  <c r="E269" i="1" s="1"/>
  <c r="B270" i="1" l="1"/>
  <c r="D270" i="1" s="1"/>
  <c r="E270" i="1" s="1"/>
  <c r="B271" i="1" l="1"/>
  <c r="D271" i="1" s="1"/>
  <c r="E271" i="1" s="1"/>
  <c r="B272" i="1" l="1"/>
  <c r="D272" i="1" s="1"/>
  <c r="E272" i="1" s="1"/>
  <c r="B273" i="1" l="1"/>
  <c r="D273" i="1" s="1"/>
  <c r="E273" i="1" s="1"/>
  <c r="B274" i="1" l="1"/>
  <c r="D274" i="1" s="1"/>
  <c r="E274" i="1" s="1"/>
  <c r="B275" i="1" l="1"/>
  <c r="D275" i="1" s="1"/>
  <c r="E275" i="1" s="1"/>
  <c r="B276" i="1" l="1"/>
  <c r="D276" i="1" s="1"/>
  <c r="E276" i="1" s="1"/>
  <c r="B277" i="1" l="1"/>
  <c r="D277" i="1" s="1"/>
  <c r="E277" i="1" s="1"/>
  <c r="B278" i="1" l="1"/>
  <c r="D278" i="1" s="1"/>
  <c r="E278" i="1" s="1"/>
  <c r="B279" i="1" l="1"/>
  <c r="D279" i="1" s="1"/>
  <c r="E279" i="1" s="1"/>
  <c r="B280" i="1" l="1"/>
  <c r="D280" i="1" s="1"/>
  <c r="E280" i="1" s="1"/>
  <c r="B281" i="1" l="1"/>
  <c r="D281" i="1" s="1"/>
  <c r="E281" i="1" s="1"/>
  <c r="B282" i="1" l="1"/>
  <c r="D282" i="1" s="1"/>
  <c r="E282" i="1" s="1"/>
  <c r="B283" i="1" l="1"/>
  <c r="D283" i="1" s="1"/>
  <c r="E283" i="1" s="1"/>
  <c r="B284" i="1" l="1"/>
  <c r="D284" i="1" s="1"/>
  <c r="E284" i="1" s="1"/>
  <c r="B285" i="1" l="1"/>
  <c r="D285" i="1" s="1"/>
  <c r="E285" i="1" s="1"/>
  <c r="B286" i="1" l="1"/>
  <c r="D286" i="1" s="1"/>
  <c r="E286" i="1" s="1"/>
  <c r="B287" i="1" l="1"/>
  <c r="D287" i="1" s="1"/>
  <c r="E287" i="1" s="1"/>
  <c r="B288" i="1" l="1"/>
  <c r="D288" i="1" s="1"/>
  <c r="E288" i="1" s="1"/>
  <c r="B289" i="1" l="1"/>
  <c r="D289" i="1" s="1"/>
  <c r="E289" i="1" s="1"/>
  <c r="B290" i="1" l="1"/>
  <c r="D290" i="1" s="1"/>
  <c r="E290" i="1" s="1"/>
  <c r="B291" i="1" l="1"/>
  <c r="D291" i="1" s="1"/>
  <c r="E291" i="1" s="1"/>
  <c r="B292" i="1" l="1"/>
  <c r="D292" i="1" s="1"/>
  <c r="E292" i="1" s="1"/>
  <c r="B293" i="1" l="1"/>
  <c r="D293" i="1" s="1"/>
  <c r="E293" i="1" s="1"/>
  <c r="B294" i="1" l="1"/>
  <c r="D294" i="1" s="1"/>
  <c r="E294" i="1" s="1"/>
  <c r="B295" i="1" l="1"/>
  <c r="D295" i="1" s="1"/>
  <c r="E295" i="1" s="1"/>
  <c r="B296" i="1" l="1"/>
  <c r="D296" i="1" s="1"/>
  <c r="E296" i="1" s="1"/>
  <c r="B297" i="1" l="1"/>
  <c r="D297" i="1" s="1"/>
  <c r="E297" i="1" s="1"/>
  <c r="B298" i="1" l="1"/>
  <c r="D298" i="1" s="1"/>
  <c r="E298" i="1" s="1"/>
  <c r="B299" i="1" l="1"/>
  <c r="D299" i="1" s="1"/>
  <c r="E299" i="1" s="1"/>
  <c r="B300" i="1" l="1"/>
  <c r="D300" i="1" s="1"/>
  <c r="E300" i="1" s="1"/>
  <c r="B301" i="1" l="1"/>
  <c r="D301" i="1" s="1"/>
  <c r="E301" i="1" s="1"/>
  <c r="B302" i="1" l="1"/>
  <c r="D302" i="1" s="1"/>
  <c r="E302" i="1" s="1"/>
  <c r="B303" i="1" l="1"/>
  <c r="D303" i="1" s="1"/>
  <c r="E303" i="1" s="1"/>
  <c r="B304" i="1" l="1"/>
  <c r="D304" i="1" s="1"/>
  <c r="E304" i="1" s="1"/>
  <c r="B305" i="1" l="1"/>
  <c r="D305" i="1" s="1"/>
  <c r="E305" i="1" s="1"/>
  <c r="B306" i="1" l="1"/>
  <c r="D306" i="1" s="1"/>
  <c r="E306" i="1" s="1"/>
  <c r="B307" i="1" l="1"/>
  <c r="D307" i="1" s="1"/>
  <c r="E307" i="1" s="1"/>
  <c r="B308" i="1" l="1"/>
  <c r="D308" i="1" s="1"/>
  <c r="E308" i="1" s="1"/>
  <c r="B309" i="1" l="1"/>
  <c r="D309" i="1" s="1"/>
  <c r="E309" i="1" s="1"/>
  <c r="B310" i="1" l="1"/>
  <c r="D310" i="1" s="1"/>
  <c r="E310" i="1" s="1"/>
  <c r="B311" i="1" l="1"/>
  <c r="D311" i="1" s="1"/>
  <c r="E311" i="1" s="1"/>
  <c r="B312" i="1" l="1"/>
  <c r="D312" i="1" s="1"/>
  <c r="E312" i="1" s="1"/>
  <c r="B313" i="1" l="1"/>
  <c r="D313" i="1" s="1"/>
  <c r="E313" i="1" s="1"/>
  <c r="B314" i="1" l="1"/>
  <c r="D314" i="1" s="1"/>
  <c r="E314" i="1" s="1"/>
  <c r="B315" i="1" l="1"/>
  <c r="D315" i="1" s="1"/>
  <c r="E315" i="1" s="1"/>
  <c r="B316" i="1" l="1"/>
  <c r="D316" i="1" s="1"/>
  <c r="E316" i="1" s="1"/>
  <c r="B317" i="1" l="1"/>
  <c r="D317" i="1" s="1"/>
  <c r="E317" i="1" s="1"/>
  <c r="B318" i="1" l="1"/>
  <c r="D318" i="1" s="1"/>
  <c r="E318" i="1" s="1"/>
  <c r="B319" i="1" l="1"/>
  <c r="D319" i="1" s="1"/>
  <c r="E319" i="1" s="1"/>
  <c r="B320" i="1" l="1"/>
  <c r="D320" i="1" s="1"/>
  <c r="E320" i="1" s="1"/>
  <c r="B321" i="1" l="1"/>
  <c r="D321" i="1" s="1"/>
  <c r="E321" i="1" s="1"/>
  <c r="B322" i="1" l="1"/>
  <c r="D322" i="1" s="1"/>
  <c r="E322" i="1" s="1"/>
  <c r="B323" i="1" l="1"/>
  <c r="D323" i="1" s="1"/>
  <c r="E323" i="1" s="1"/>
  <c r="B324" i="1" l="1"/>
  <c r="D324" i="1" s="1"/>
  <c r="E324" i="1" s="1"/>
  <c r="B325" i="1" l="1"/>
  <c r="D325" i="1" s="1"/>
  <c r="E325" i="1" s="1"/>
  <c r="B326" i="1" l="1"/>
  <c r="D326" i="1" s="1"/>
  <c r="E326" i="1" s="1"/>
  <c r="B327" i="1" l="1"/>
  <c r="D327" i="1" s="1"/>
  <c r="E327" i="1" s="1"/>
  <c r="B328" i="1" l="1"/>
  <c r="D328" i="1" s="1"/>
  <c r="E328" i="1" s="1"/>
  <c r="B329" i="1" l="1"/>
  <c r="D329" i="1" s="1"/>
  <c r="E329" i="1" s="1"/>
  <c r="B330" i="1" l="1"/>
  <c r="D330" i="1" s="1"/>
  <c r="E330" i="1" s="1"/>
  <c r="B331" i="1" l="1"/>
  <c r="D331" i="1" s="1"/>
  <c r="E331" i="1" s="1"/>
  <c r="B332" i="1" l="1"/>
  <c r="D332" i="1" s="1"/>
  <c r="E332" i="1" s="1"/>
  <c r="B333" i="1" l="1"/>
  <c r="D333" i="1" s="1"/>
  <c r="E333" i="1" s="1"/>
  <c r="B334" i="1" l="1"/>
  <c r="D334" i="1" s="1"/>
  <c r="E334" i="1" s="1"/>
  <c r="B335" i="1" l="1"/>
  <c r="D335" i="1" s="1"/>
  <c r="E335" i="1" s="1"/>
  <c r="B336" i="1" l="1"/>
  <c r="D336" i="1" s="1"/>
  <c r="E336" i="1" s="1"/>
  <c r="B337" i="1" l="1"/>
  <c r="D337" i="1" s="1"/>
  <c r="E337" i="1" s="1"/>
  <c r="B338" i="1" l="1"/>
  <c r="D338" i="1" s="1"/>
  <c r="E338" i="1" s="1"/>
  <c r="B339" i="1" l="1"/>
  <c r="D339" i="1" s="1"/>
  <c r="E339" i="1" s="1"/>
  <c r="B340" i="1" l="1"/>
  <c r="D340" i="1" s="1"/>
  <c r="E340" i="1" s="1"/>
  <c r="B341" i="1" l="1"/>
  <c r="D341" i="1" s="1"/>
  <c r="E341" i="1" s="1"/>
  <c r="B342" i="1" l="1"/>
  <c r="D342" i="1" s="1"/>
  <c r="E342" i="1" s="1"/>
  <c r="B343" i="1" l="1"/>
  <c r="D343" i="1" s="1"/>
  <c r="E343" i="1" s="1"/>
  <c r="B344" i="1" l="1"/>
  <c r="D344" i="1" s="1"/>
  <c r="E344" i="1" s="1"/>
  <c r="B345" i="1" l="1"/>
  <c r="D345" i="1" s="1"/>
  <c r="E345" i="1" s="1"/>
  <c r="B346" i="1" l="1"/>
  <c r="D346" i="1" s="1"/>
  <c r="E346" i="1" s="1"/>
  <c r="B347" i="1" l="1"/>
  <c r="D347" i="1" s="1"/>
  <c r="E347" i="1" s="1"/>
  <c r="B348" i="1" l="1"/>
  <c r="D348" i="1" s="1"/>
  <c r="E348" i="1" s="1"/>
  <c r="B349" i="1" l="1"/>
  <c r="D349" i="1" s="1"/>
  <c r="E349" i="1" s="1"/>
  <c r="B350" i="1" l="1"/>
  <c r="D350" i="1" s="1"/>
  <c r="E350" i="1" s="1"/>
  <c r="B351" i="1" l="1"/>
  <c r="D351" i="1" s="1"/>
  <c r="E351" i="1" s="1"/>
  <c r="B352" i="1" l="1"/>
  <c r="D352" i="1" s="1"/>
  <c r="E352" i="1" s="1"/>
  <c r="B353" i="1" l="1"/>
  <c r="D353" i="1" s="1"/>
  <c r="E353" i="1" s="1"/>
  <c r="B354" i="1" l="1"/>
  <c r="D354" i="1" s="1"/>
  <c r="E354" i="1" s="1"/>
  <c r="B355" i="1" l="1"/>
  <c r="D355" i="1" s="1"/>
  <c r="E355" i="1" s="1"/>
  <c r="B356" i="1" l="1"/>
  <c r="D356" i="1" s="1"/>
  <c r="E356" i="1" s="1"/>
  <c r="B357" i="1" l="1"/>
  <c r="D357" i="1" s="1"/>
  <c r="E357" i="1" s="1"/>
  <c r="B358" i="1" l="1"/>
  <c r="D358" i="1" s="1"/>
  <c r="E358" i="1" s="1"/>
  <c r="B359" i="1" l="1"/>
  <c r="D359" i="1" s="1"/>
  <c r="E359" i="1" s="1"/>
  <c r="B360" i="1" l="1"/>
  <c r="D360" i="1" s="1"/>
  <c r="E360" i="1" s="1"/>
  <c r="B361" i="1" l="1"/>
  <c r="D361" i="1" s="1"/>
  <c r="E361" i="1" s="1"/>
  <c r="B362" i="1" l="1"/>
  <c r="D362" i="1" s="1"/>
  <c r="E362" i="1" s="1"/>
  <c r="B363" i="1" l="1"/>
  <c r="D363" i="1" s="1"/>
  <c r="E363" i="1" s="1"/>
  <c r="B364" i="1" l="1"/>
  <c r="D364" i="1" s="1"/>
  <c r="E364" i="1" s="1"/>
  <c r="B365" i="1" l="1"/>
  <c r="D365" i="1" s="1"/>
  <c r="E365" i="1" s="1"/>
  <c r="B366" i="1" l="1"/>
  <c r="D366" i="1" s="1"/>
  <c r="E366" i="1" s="1"/>
  <c r="B367" i="1" l="1"/>
  <c r="D367" i="1" s="1"/>
  <c r="E367" i="1" s="1"/>
  <c r="B368" i="1" l="1"/>
  <c r="D368" i="1" s="1"/>
  <c r="E368" i="1" s="1"/>
  <c r="B369" i="1" l="1"/>
  <c r="D369" i="1" s="1"/>
  <c r="E369" i="1" s="1"/>
  <c r="B370" i="1" l="1"/>
  <c r="D370" i="1" s="1"/>
  <c r="E370" i="1" s="1"/>
  <c r="B371" i="1" l="1"/>
  <c r="D371" i="1" s="1"/>
  <c r="E371" i="1" s="1"/>
  <c r="B372" i="1" l="1"/>
  <c r="D372" i="1" s="1"/>
  <c r="E372" i="1" s="1"/>
  <c r="B373" i="1" l="1"/>
  <c r="D373" i="1" s="1"/>
  <c r="E373" i="1" s="1"/>
  <c r="B374" i="1" l="1"/>
  <c r="D374" i="1" s="1"/>
  <c r="E374" i="1" s="1"/>
  <c r="B375" i="1" l="1"/>
  <c r="D375" i="1" s="1"/>
  <c r="E375" i="1" s="1"/>
  <c r="B376" i="1" l="1"/>
  <c r="D376" i="1" s="1"/>
  <c r="E376" i="1" s="1"/>
  <c r="B377" i="1" l="1"/>
  <c r="D377" i="1" s="1"/>
  <c r="E377" i="1" s="1"/>
  <c r="B378" i="1" l="1"/>
  <c r="D378" i="1" s="1"/>
  <c r="E378" i="1" s="1"/>
  <c r="B379" i="1" l="1"/>
  <c r="D379" i="1" s="1"/>
  <c r="E379" i="1" s="1"/>
  <c r="B380" i="1" l="1"/>
  <c r="D380" i="1" s="1"/>
  <c r="E380" i="1" s="1"/>
  <c r="B381" i="1" l="1"/>
  <c r="D381" i="1" s="1"/>
  <c r="E381" i="1" s="1"/>
  <c r="B382" i="1" l="1"/>
  <c r="D382" i="1" s="1"/>
  <c r="E382" i="1" s="1"/>
  <c r="B383" i="1" l="1"/>
  <c r="D383" i="1" s="1"/>
  <c r="E383" i="1" s="1"/>
  <c r="B384" i="1" l="1"/>
  <c r="D384" i="1" s="1"/>
  <c r="E384" i="1" s="1"/>
  <c r="B385" i="1" l="1"/>
  <c r="D385" i="1" s="1"/>
  <c r="E385" i="1" s="1"/>
  <c r="B386" i="1" l="1"/>
  <c r="D386" i="1" s="1"/>
  <c r="E386" i="1" s="1"/>
  <c r="B387" i="1" l="1"/>
  <c r="D387" i="1" s="1"/>
  <c r="E387" i="1" s="1"/>
  <c r="B388" i="1" l="1"/>
  <c r="D388" i="1" s="1"/>
  <c r="E388" i="1" s="1"/>
  <c r="B389" i="1" l="1"/>
  <c r="D389" i="1" s="1"/>
  <c r="E389" i="1" s="1"/>
  <c r="B390" i="1" l="1"/>
  <c r="D390" i="1" s="1"/>
  <c r="E390" i="1" s="1"/>
  <c r="B391" i="1" l="1"/>
  <c r="D391" i="1" s="1"/>
  <c r="E391" i="1" s="1"/>
  <c r="B392" i="1" l="1"/>
  <c r="D392" i="1" s="1"/>
  <c r="E392" i="1" s="1"/>
  <c r="B393" i="1" l="1"/>
  <c r="D393" i="1" s="1"/>
  <c r="E393" i="1" s="1"/>
  <c r="B394" i="1" l="1"/>
  <c r="D394" i="1" s="1"/>
  <c r="E394" i="1" s="1"/>
  <c r="B395" i="1" l="1"/>
  <c r="D395" i="1" s="1"/>
  <c r="E395" i="1" s="1"/>
  <c r="B396" i="1" l="1"/>
  <c r="D396" i="1" s="1"/>
  <c r="E396" i="1" s="1"/>
  <c r="B397" i="1" l="1"/>
  <c r="D397" i="1" s="1"/>
  <c r="E397" i="1" s="1"/>
  <c r="B398" i="1" l="1"/>
  <c r="D398" i="1" s="1"/>
  <c r="E398" i="1" s="1"/>
  <c r="B399" i="1" l="1"/>
  <c r="D399" i="1" s="1"/>
  <c r="E399" i="1" s="1"/>
  <c r="B400" i="1" l="1"/>
  <c r="D400" i="1" s="1"/>
  <c r="E400" i="1" s="1"/>
  <c r="B401" i="1" l="1"/>
  <c r="D401" i="1" s="1"/>
  <c r="E401" i="1" s="1"/>
  <c r="B402" i="1" l="1"/>
  <c r="D402" i="1" s="1"/>
  <c r="E402" i="1" s="1"/>
  <c r="B403" i="1" l="1"/>
  <c r="D403" i="1" s="1"/>
  <c r="E403" i="1" s="1"/>
  <c r="B404" i="1" l="1"/>
  <c r="D404" i="1" s="1"/>
  <c r="E404" i="1" s="1"/>
  <c r="B405" i="1" l="1"/>
  <c r="D405" i="1" s="1"/>
  <c r="E405" i="1" s="1"/>
  <c r="B406" i="1" l="1"/>
  <c r="D406" i="1" s="1"/>
  <c r="E406" i="1" s="1"/>
  <c r="B407" i="1" l="1"/>
  <c r="D407" i="1" s="1"/>
  <c r="E407" i="1" s="1"/>
  <c r="B408" i="1" l="1"/>
  <c r="D408" i="1" s="1"/>
  <c r="E408" i="1" s="1"/>
  <c r="B409" i="1" l="1"/>
  <c r="D409" i="1" s="1"/>
  <c r="E409" i="1" s="1"/>
  <c r="B410" i="1" l="1"/>
  <c r="D410" i="1" s="1"/>
  <c r="E410" i="1" s="1"/>
  <c r="B411" i="1" l="1"/>
  <c r="D411" i="1" s="1"/>
  <c r="E411" i="1" s="1"/>
  <c r="B412" i="1" l="1"/>
  <c r="D412" i="1" s="1"/>
  <c r="E412" i="1" s="1"/>
  <c r="B413" i="1" l="1"/>
  <c r="D413" i="1" s="1"/>
  <c r="E413" i="1" s="1"/>
  <c r="B414" i="1" l="1"/>
  <c r="D414" i="1" s="1"/>
  <c r="E414" i="1" s="1"/>
  <c r="B415" i="1" l="1"/>
  <c r="D415" i="1" s="1"/>
  <c r="E415" i="1" s="1"/>
  <c r="B416" i="1" l="1"/>
  <c r="D416" i="1" s="1"/>
  <c r="E416" i="1" s="1"/>
  <c r="B417" i="1" l="1"/>
  <c r="D417" i="1" s="1"/>
  <c r="E417" i="1" s="1"/>
  <c r="B418" i="1" l="1"/>
  <c r="D418" i="1" s="1"/>
  <c r="E418" i="1" s="1"/>
  <c r="B419" i="1" l="1"/>
  <c r="D419" i="1" s="1"/>
  <c r="E419" i="1" s="1"/>
  <c r="B420" i="1" l="1"/>
  <c r="D420" i="1" s="1"/>
  <c r="E420" i="1" s="1"/>
  <c r="B421" i="1" l="1"/>
  <c r="D421" i="1" s="1"/>
  <c r="E421" i="1" s="1"/>
  <c r="B422" i="1" l="1"/>
  <c r="D422" i="1" s="1"/>
  <c r="E422" i="1" s="1"/>
  <c r="B423" i="1" l="1"/>
  <c r="D423" i="1" s="1"/>
  <c r="E423" i="1" s="1"/>
  <c r="B424" i="1" l="1"/>
  <c r="D424" i="1" s="1"/>
  <c r="E424" i="1" s="1"/>
  <c r="B425" i="1" l="1"/>
  <c r="D425" i="1" s="1"/>
  <c r="E425" i="1" s="1"/>
  <c r="B426" i="1" l="1"/>
  <c r="D426" i="1" s="1"/>
  <c r="E426" i="1" s="1"/>
  <c r="B427" i="1" l="1"/>
  <c r="D427" i="1" s="1"/>
  <c r="E427" i="1" s="1"/>
  <c r="B428" i="1" l="1"/>
  <c r="D428" i="1" s="1"/>
  <c r="E428" i="1" s="1"/>
  <c r="B429" i="1" l="1"/>
  <c r="D429" i="1" s="1"/>
  <c r="E429" i="1" s="1"/>
  <c r="B430" i="1" l="1"/>
  <c r="D430" i="1" s="1"/>
  <c r="E430" i="1" s="1"/>
  <c r="B431" i="1" l="1"/>
  <c r="D431" i="1" s="1"/>
  <c r="E431" i="1" s="1"/>
  <c r="B432" i="1" l="1"/>
  <c r="D432" i="1" s="1"/>
  <c r="E432" i="1" s="1"/>
  <c r="B433" i="1" l="1"/>
  <c r="D433" i="1" s="1"/>
  <c r="E433" i="1" s="1"/>
  <c r="B434" i="1" l="1"/>
  <c r="D434" i="1" s="1"/>
  <c r="E434" i="1" s="1"/>
  <c r="B435" i="1" l="1"/>
  <c r="D435" i="1" s="1"/>
  <c r="E435" i="1" s="1"/>
  <c r="B436" i="1" l="1"/>
  <c r="D436" i="1" s="1"/>
  <c r="E436" i="1" s="1"/>
  <c r="B437" i="1" l="1"/>
  <c r="D437" i="1" s="1"/>
  <c r="E437" i="1" s="1"/>
  <c r="B438" i="1" l="1"/>
  <c r="D438" i="1" s="1"/>
  <c r="E438" i="1" s="1"/>
  <c r="B439" i="1" l="1"/>
  <c r="D439" i="1" s="1"/>
  <c r="E439" i="1" s="1"/>
  <c r="B440" i="1" l="1"/>
  <c r="D440" i="1" s="1"/>
  <c r="E440" i="1" s="1"/>
  <c r="B441" i="1" l="1"/>
  <c r="D441" i="1" s="1"/>
  <c r="E441" i="1" s="1"/>
  <c r="B442" i="1" l="1"/>
  <c r="D442" i="1" s="1"/>
  <c r="E442" i="1" s="1"/>
  <c r="B443" i="1" l="1"/>
  <c r="D443" i="1" s="1"/>
  <c r="E443" i="1" s="1"/>
  <c r="B444" i="1" l="1"/>
  <c r="D444" i="1" s="1"/>
  <c r="E444" i="1" s="1"/>
  <c r="B445" i="1" l="1"/>
  <c r="D445" i="1" s="1"/>
  <c r="E445" i="1" s="1"/>
  <c r="B446" i="1" l="1"/>
  <c r="D446" i="1" s="1"/>
  <c r="E446" i="1" s="1"/>
  <c r="B447" i="1" l="1"/>
  <c r="D447" i="1" s="1"/>
  <c r="E447" i="1" s="1"/>
  <c r="B448" i="1" l="1"/>
  <c r="D448" i="1" s="1"/>
  <c r="E448" i="1" s="1"/>
  <c r="B449" i="1" l="1"/>
  <c r="D449" i="1" s="1"/>
  <c r="E449" i="1" s="1"/>
  <c r="B450" i="1" l="1"/>
  <c r="D450" i="1" s="1"/>
  <c r="E450" i="1" s="1"/>
  <c r="B451" i="1" l="1"/>
  <c r="D451" i="1" s="1"/>
  <c r="E451" i="1" s="1"/>
  <c r="B452" i="1" l="1"/>
  <c r="D452" i="1" s="1"/>
  <c r="E452" i="1" s="1"/>
  <c r="B453" i="1" l="1"/>
  <c r="D453" i="1" s="1"/>
  <c r="E453" i="1" s="1"/>
  <c r="B454" i="1" l="1"/>
  <c r="D454" i="1" s="1"/>
  <c r="E454" i="1" s="1"/>
  <c r="B455" i="1" l="1"/>
  <c r="D455" i="1" s="1"/>
  <c r="E455" i="1" s="1"/>
  <c r="B456" i="1" l="1"/>
  <c r="D456" i="1" s="1"/>
  <c r="E456" i="1" s="1"/>
  <c r="B457" i="1" l="1"/>
  <c r="D457" i="1" s="1"/>
  <c r="E457" i="1" s="1"/>
  <c r="B458" i="1" l="1"/>
  <c r="D458" i="1" s="1"/>
  <c r="E458" i="1" s="1"/>
  <c r="B459" i="1" l="1"/>
  <c r="D459" i="1" s="1"/>
  <c r="E459" i="1" s="1"/>
  <c r="B460" i="1" l="1"/>
  <c r="D460" i="1" s="1"/>
  <c r="E460" i="1" s="1"/>
  <c r="B461" i="1" l="1"/>
  <c r="D461" i="1" s="1"/>
  <c r="E461" i="1" s="1"/>
  <c r="B462" i="1" l="1"/>
  <c r="D462" i="1" s="1"/>
  <c r="E462" i="1" s="1"/>
  <c r="B463" i="1" l="1"/>
  <c r="D463" i="1" s="1"/>
  <c r="E463" i="1" s="1"/>
  <c r="B464" i="1" l="1"/>
  <c r="D464" i="1" s="1"/>
  <c r="E464" i="1" s="1"/>
  <c r="B465" i="1" l="1"/>
  <c r="D465" i="1" s="1"/>
  <c r="E465" i="1" s="1"/>
  <c r="B466" i="1" l="1"/>
  <c r="D466" i="1" s="1"/>
  <c r="E466" i="1" s="1"/>
  <c r="B467" i="1" l="1"/>
  <c r="D467" i="1" s="1"/>
  <c r="E467" i="1" s="1"/>
  <c r="B468" i="1" l="1"/>
  <c r="D468" i="1" s="1"/>
  <c r="E468" i="1" s="1"/>
  <c r="B469" i="1" l="1"/>
  <c r="D469" i="1" s="1"/>
  <c r="E469" i="1" s="1"/>
  <c r="B470" i="1" l="1"/>
  <c r="D470" i="1" s="1"/>
  <c r="E470" i="1" s="1"/>
  <c r="B471" i="1" l="1"/>
  <c r="D471" i="1" s="1"/>
  <c r="E471" i="1" s="1"/>
  <c r="B472" i="1" l="1"/>
  <c r="D472" i="1" s="1"/>
  <c r="E472" i="1" s="1"/>
  <c r="B473" i="1" l="1"/>
  <c r="D473" i="1" s="1"/>
  <c r="E473" i="1" s="1"/>
  <c r="B474" i="1" l="1"/>
  <c r="D474" i="1" s="1"/>
  <c r="E474" i="1" s="1"/>
  <c r="B475" i="1" l="1"/>
  <c r="D475" i="1" s="1"/>
  <c r="E475" i="1" s="1"/>
  <c r="B476" i="1" l="1"/>
  <c r="D476" i="1" s="1"/>
  <c r="E476" i="1" s="1"/>
  <c r="B477" i="1" l="1"/>
  <c r="D477" i="1" s="1"/>
  <c r="E477" i="1" s="1"/>
  <c r="B478" i="1" l="1"/>
  <c r="D478" i="1" s="1"/>
  <c r="E478" i="1" s="1"/>
  <c r="B479" i="1" l="1"/>
  <c r="D479" i="1" s="1"/>
  <c r="E479" i="1" s="1"/>
  <c r="B480" i="1" l="1"/>
  <c r="D480" i="1" s="1"/>
  <c r="E480" i="1" s="1"/>
  <c r="B481" i="1" l="1"/>
  <c r="D481" i="1" s="1"/>
  <c r="E481" i="1" s="1"/>
  <c r="B482" i="1" l="1"/>
  <c r="D482" i="1" s="1"/>
  <c r="E482" i="1" s="1"/>
  <c r="B483" i="1" l="1"/>
  <c r="D483" i="1" s="1"/>
  <c r="E483" i="1" s="1"/>
  <c r="B484" i="1" l="1"/>
  <c r="D484" i="1" s="1"/>
  <c r="E484" i="1" s="1"/>
  <c r="B485" i="1" l="1"/>
  <c r="D485" i="1" s="1"/>
  <c r="E485" i="1" s="1"/>
  <c r="B486" i="1" l="1"/>
  <c r="D486" i="1" s="1"/>
  <c r="E486" i="1" s="1"/>
  <c r="B487" i="1" l="1"/>
  <c r="D487" i="1" s="1"/>
  <c r="E487" i="1" s="1"/>
  <c r="B488" i="1" l="1"/>
  <c r="D488" i="1" s="1"/>
  <c r="E488" i="1" s="1"/>
  <c r="B489" i="1" l="1"/>
  <c r="D489" i="1" s="1"/>
  <c r="E489" i="1" s="1"/>
  <c r="B490" i="1" l="1"/>
  <c r="D490" i="1" s="1"/>
  <c r="E490" i="1" s="1"/>
  <c r="B491" i="1" l="1"/>
  <c r="D491" i="1" s="1"/>
  <c r="E491" i="1" s="1"/>
  <c r="B492" i="1" l="1"/>
  <c r="D492" i="1" s="1"/>
  <c r="E492" i="1" s="1"/>
  <c r="B493" i="1" l="1"/>
  <c r="D493" i="1" s="1"/>
  <c r="E493" i="1" s="1"/>
  <c r="B494" i="1" l="1"/>
  <c r="D494" i="1" s="1"/>
  <c r="E494" i="1" s="1"/>
  <c r="B495" i="1" l="1"/>
  <c r="D495" i="1" s="1"/>
  <c r="E495" i="1" s="1"/>
  <c r="B496" i="1" l="1"/>
  <c r="D496" i="1" s="1"/>
  <c r="E496" i="1" s="1"/>
  <c r="B497" i="1" l="1"/>
  <c r="D497" i="1" s="1"/>
  <c r="E497" i="1" s="1"/>
  <c r="B498" i="1" l="1"/>
  <c r="D498" i="1" s="1"/>
  <c r="E498" i="1" s="1"/>
  <c r="B499" i="1" l="1"/>
  <c r="D499" i="1" s="1"/>
  <c r="E499" i="1" s="1"/>
  <c r="B500" i="1" l="1"/>
  <c r="D500" i="1" s="1"/>
  <c r="E500" i="1" s="1"/>
  <c r="B501" i="1" l="1"/>
  <c r="D501" i="1" s="1"/>
  <c r="E501" i="1" s="1"/>
  <c r="B502" i="1" l="1"/>
  <c r="D502" i="1" s="1"/>
  <c r="E502" i="1" s="1"/>
  <c r="B503" i="1" l="1"/>
  <c r="D503" i="1" s="1"/>
  <c r="E503" i="1" s="1"/>
  <c r="B504" i="1" l="1"/>
  <c r="D504" i="1" s="1"/>
  <c r="E504" i="1" s="1"/>
  <c r="B505" i="1" l="1"/>
  <c r="D505" i="1" s="1"/>
  <c r="E505" i="1" s="1"/>
  <c r="B506" i="1" l="1"/>
  <c r="D506" i="1" s="1"/>
  <c r="E506" i="1" s="1"/>
  <c r="B507" i="1" l="1"/>
  <c r="D507" i="1" s="1"/>
  <c r="E507" i="1" s="1"/>
  <c r="B508" i="1" l="1"/>
  <c r="D508" i="1" s="1"/>
  <c r="E508" i="1" s="1"/>
  <c r="B509" i="1" l="1"/>
  <c r="D509" i="1" s="1"/>
  <c r="E509" i="1" s="1"/>
  <c r="B510" i="1" l="1"/>
  <c r="D510" i="1" s="1"/>
  <c r="E510" i="1" s="1"/>
  <c r="B511" i="1" l="1"/>
  <c r="J34" i="1"/>
  <c r="S34" i="1"/>
  <c r="O34" i="1"/>
  <c r="F35" i="1" l="1"/>
  <c r="I35" i="1" s="1"/>
  <c r="D511" i="1"/>
  <c r="E511" i="1" s="1"/>
  <c r="B512" i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K34" i="1"/>
  <c r="N35" i="1" l="1"/>
  <c r="M35" i="1"/>
  <c r="J35" i="1" s="1"/>
  <c r="G35" i="1"/>
  <c r="D512" i="1"/>
  <c r="E512" i="1" s="1"/>
  <c r="K35" i="1" l="1"/>
  <c r="S35" i="1"/>
  <c r="O35" i="1"/>
  <c r="D513" i="1"/>
  <c r="E513" i="1" s="1"/>
  <c r="F36" i="1" l="1"/>
  <c r="G36" i="1" s="1"/>
  <c r="D514" i="1"/>
  <c r="E514" i="1" s="1"/>
  <c r="I36" i="1" l="1"/>
  <c r="M36" i="1" s="1"/>
  <c r="O36" i="1" s="1"/>
  <c r="D515" i="1"/>
  <c r="E515" i="1" s="1"/>
  <c r="N36" i="1" l="1"/>
  <c r="S36" i="1"/>
  <c r="J36" i="1"/>
  <c r="K36" i="1" s="1"/>
  <c r="F37" i="1"/>
  <c r="I37" i="1" s="1"/>
  <c r="N37" i="1" s="1"/>
  <c r="D516" i="1"/>
  <c r="E516" i="1" s="1"/>
  <c r="G37" i="1" l="1"/>
  <c r="D517" i="1"/>
  <c r="E517" i="1" s="1"/>
  <c r="M37" i="1"/>
  <c r="J37" i="1" s="1"/>
  <c r="K37" i="1" l="1"/>
  <c r="O37" i="1"/>
  <c r="D518" i="1"/>
  <c r="E518" i="1" s="1"/>
  <c r="S37" i="1"/>
  <c r="F38" i="1" l="1"/>
  <c r="D519" i="1"/>
  <c r="E519" i="1" s="1"/>
  <c r="G38" i="1" l="1"/>
  <c r="I38" i="1"/>
  <c r="D520" i="1"/>
  <c r="E520" i="1" s="1"/>
  <c r="M38" i="1" l="1"/>
  <c r="J38" i="1" s="1"/>
  <c r="N38" i="1"/>
  <c r="D521" i="1"/>
  <c r="E521" i="1" s="1"/>
  <c r="K38" i="1" l="1"/>
  <c r="S38" i="1"/>
  <c r="O38" i="1"/>
  <c r="D522" i="1"/>
  <c r="E522" i="1" s="1"/>
  <c r="F39" i="1" l="1"/>
  <c r="G39" i="1" s="1"/>
  <c r="D523" i="1"/>
  <c r="E523" i="1" s="1"/>
  <c r="I39" i="1" l="1"/>
  <c r="D524" i="1"/>
  <c r="E524" i="1" s="1"/>
  <c r="M39" i="1" l="1"/>
  <c r="S39" i="1" s="1"/>
  <c r="N39" i="1"/>
  <c r="D525" i="1"/>
  <c r="E525" i="1" s="1"/>
  <c r="J39" i="1" l="1"/>
  <c r="O39" i="1"/>
  <c r="D526" i="1"/>
  <c r="E526" i="1" s="1"/>
  <c r="F40" i="1" l="1"/>
  <c r="I40" i="1" s="1"/>
  <c r="N40" i="1" s="1"/>
  <c r="K39" i="1"/>
  <c r="D527" i="1"/>
  <c r="E527" i="1" s="1"/>
  <c r="G40" i="1" l="1"/>
  <c r="M40" i="1"/>
  <c r="O40" i="1" s="1"/>
  <c r="D528" i="1"/>
  <c r="E528" i="1" s="1"/>
  <c r="J40" i="1" l="1"/>
  <c r="K40" i="1" s="1"/>
  <c r="S40" i="1"/>
  <c r="F41" i="1"/>
  <c r="G41" i="1" s="1"/>
  <c r="D529" i="1"/>
  <c r="E529" i="1" s="1"/>
  <c r="D530" i="1" l="1"/>
  <c r="E530" i="1" s="1"/>
  <c r="I41" i="1"/>
  <c r="D531" i="1"/>
  <c r="E531" i="1" s="1"/>
  <c r="N41" i="1" l="1"/>
  <c r="M41" i="1"/>
  <c r="J41" i="1" s="1"/>
  <c r="D532" i="1"/>
  <c r="E532" i="1" s="1"/>
  <c r="S41" i="1" l="1"/>
  <c r="O41" i="1"/>
  <c r="K41" i="1"/>
  <c r="D533" i="1"/>
  <c r="E533" i="1" s="1"/>
  <c r="F42" i="1" l="1"/>
  <c r="G42" i="1" s="1"/>
  <c r="D534" i="1"/>
  <c r="E534" i="1" s="1"/>
  <c r="I42" i="1" l="1"/>
  <c r="N42" i="1" s="1"/>
  <c r="D535" i="1"/>
  <c r="E535" i="1" s="1"/>
  <c r="M42" i="1" l="1"/>
  <c r="O42" i="1" s="1"/>
  <c r="D536" i="1"/>
  <c r="E536" i="1" s="1"/>
  <c r="F43" i="1" l="1"/>
  <c r="I43" i="1" s="1"/>
  <c r="N43" i="1" s="1"/>
  <c r="J42" i="1"/>
  <c r="K42" i="1" s="1"/>
  <c r="S42" i="1"/>
  <c r="D537" i="1"/>
  <c r="E537" i="1" s="1"/>
  <c r="M43" i="1" l="1"/>
  <c r="O43" i="1" s="1"/>
  <c r="G43" i="1"/>
  <c r="D538" i="1"/>
  <c r="E538" i="1" s="1"/>
  <c r="S43" i="1" l="1"/>
  <c r="J43" i="1"/>
  <c r="K43" i="1" s="1"/>
  <c r="F44" i="1"/>
  <c r="I44" i="1" s="1"/>
  <c r="N44" i="1" s="1"/>
  <c r="D539" i="1"/>
  <c r="E539" i="1" s="1"/>
  <c r="G44" i="1" l="1"/>
  <c r="M44" i="1"/>
  <c r="O44" i="1" s="1"/>
  <c r="F45" i="1" s="1"/>
  <c r="I45" i="1" s="1"/>
  <c r="N45" i="1" s="1"/>
  <c r="D540" i="1"/>
  <c r="E540" i="1" s="1"/>
  <c r="S44" i="1" l="1"/>
  <c r="J44" i="1"/>
  <c r="K44" i="1" s="1"/>
  <c r="G45" i="1"/>
  <c r="M45" i="1"/>
  <c r="O45" i="1" s="1"/>
  <c r="D541" i="1"/>
  <c r="E541" i="1" s="1"/>
  <c r="S45" i="1" l="1"/>
  <c r="J45" i="1"/>
  <c r="K45" i="1" s="1"/>
  <c r="F46" i="1"/>
  <c r="I46" i="1" s="1"/>
  <c r="D542" i="1"/>
  <c r="E542" i="1" s="1"/>
  <c r="N46" i="1" l="1"/>
  <c r="G46" i="1"/>
  <c r="D543" i="1"/>
  <c r="E543" i="1" s="1"/>
  <c r="M46" i="1"/>
  <c r="O46" i="1" s="1"/>
  <c r="J46" i="1" l="1"/>
  <c r="D544" i="1"/>
  <c r="E544" i="1" s="1"/>
  <c r="S46" i="1"/>
  <c r="K46" i="1" l="1"/>
  <c r="F47" i="1"/>
  <c r="D545" i="1"/>
  <c r="E545" i="1" s="1"/>
  <c r="I47" i="1" l="1"/>
  <c r="G47" i="1"/>
  <c r="D546" i="1"/>
  <c r="E546" i="1" s="1"/>
  <c r="N47" i="1" l="1"/>
  <c r="M47" i="1"/>
  <c r="O47" i="1" s="1"/>
  <c r="D547" i="1"/>
  <c r="E547" i="1" s="1"/>
  <c r="F48" i="1" l="1"/>
  <c r="G48" i="1" s="1"/>
  <c r="S47" i="1"/>
  <c r="J47" i="1"/>
  <c r="D548" i="1"/>
  <c r="E548" i="1" s="1"/>
  <c r="I48" i="1" l="1"/>
  <c r="N48" i="1" s="1"/>
  <c r="K47" i="1"/>
  <c r="D549" i="1"/>
  <c r="E549" i="1" s="1"/>
  <c r="M48" i="1" l="1"/>
  <c r="O48" i="1" s="1"/>
  <c r="D550" i="1"/>
  <c r="E550" i="1" s="1"/>
  <c r="F49" i="1" l="1"/>
  <c r="I49" i="1" s="1"/>
  <c r="M49" i="1" s="1"/>
  <c r="O49" i="1" s="1"/>
  <c r="J48" i="1"/>
  <c r="K48" i="1" s="1"/>
  <c r="S48" i="1"/>
  <c r="D551" i="1"/>
  <c r="E551" i="1" s="1"/>
  <c r="N49" i="1" l="1"/>
  <c r="G49" i="1"/>
  <c r="J49" i="1"/>
  <c r="D552" i="1"/>
  <c r="E552" i="1" s="1"/>
  <c r="S49" i="1"/>
  <c r="K49" i="1" l="1"/>
  <c r="F50" i="1"/>
  <c r="I50" i="1" s="1"/>
  <c r="D553" i="1"/>
  <c r="E553" i="1" s="1"/>
  <c r="N50" i="1" l="1"/>
  <c r="G50" i="1"/>
  <c r="D554" i="1"/>
  <c r="E554" i="1" s="1"/>
  <c r="M50" i="1"/>
  <c r="O50" i="1" s="1"/>
  <c r="J50" i="1" l="1"/>
  <c r="D555" i="1"/>
  <c r="E555" i="1" s="1"/>
  <c r="S50" i="1"/>
  <c r="K50" i="1" l="1"/>
  <c r="F51" i="1"/>
  <c r="D556" i="1"/>
  <c r="E556" i="1" s="1"/>
  <c r="I51" i="1" l="1"/>
  <c r="G51" i="1"/>
  <c r="D557" i="1"/>
  <c r="E557" i="1" s="1"/>
  <c r="M51" i="1" l="1"/>
  <c r="O51" i="1" s="1"/>
  <c r="N51" i="1"/>
  <c r="D558" i="1"/>
  <c r="E558" i="1" s="1"/>
  <c r="F52" i="1" l="1"/>
  <c r="I52" i="1" s="1"/>
  <c r="M52" i="1" s="1"/>
  <c r="J51" i="1"/>
  <c r="K51" i="1" s="1"/>
  <c r="S51" i="1"/>
  <c r="D559" i="1"/>
  <c r="E559" i="1" s="1"/>
  <c r="G52" i="1" l="1"/>
  <c r="O52" i="1"/>
  <c r="N52" i="1"/>
  <c r="J52" i="1"/>
  <c r="D560" i="1"/>
  <c r="E560" i="1" s="1"/>
  <c r="S52" i="1"/>
  <c r="K52" i="1" l="1"/>
  <c r="F53" i="1"/>
  <c r="G53" i="1" s="1"/>
  <c r="D561" i="1"/>
  <c r="E561" i="1" s="1"/>
  <c r="I53" i="1" l="1"/>
  <c r="M53" i="1" s="1"/>
  <c r="D562" i="1"/>
  <c r="E562" i="1" s="1"/>
  <c r="N53" i="1" l="1"/>
  <c r="J53" i="1"/>
  <c r="O53" i="1"/>
  <c r="D563" i="1"/>
  <c r="E563" i="1" s="1"/>
  <c r="S53" i="1"/>
  <c r="K53" i="1" l="1"/>
  <c r="F54" i="1"/>
  <c r="I54" i="1" s="1"/>
  <c r="D564" i="1"/>
  <c r="E564" i="1" s="1"/>
  <c r="N54" i="1" l="1"/>
  <c r="G54" i="1"/>
  <c r="D565" i="1"/>
  <c r="E565" i="1" s="1"/>
  <c r="M54" i="1"/>
  <c r="J54" i="1" s="1"/>
  <c r="K54" i="1" l="1"/>
  <c r="O54" i="1"/>
  <c r="D566" i="1"/>
  <c r="E566" i="1" s="1"/>
  <c r="S54" i="1"/>
  <c r="F55" i="1" l="1"/>
  <c r="I55" i="1" s="1"/>
  <c r="D567" i="1"/>
  <c r="E567" i="1" s="1"/>
  <c r="N55" i="1" l="1"/>
  <c r="G55" i="1"/>
  <c r="D568" i="1"/>
  <c r="E568" i="1" s="1"/>
  <c r="M55" i="1"/>
  <c r="O55" i="1" s="1"/>
  <c r="J55" i="1" l="1"/>
  <c r="D569" i="1"/>
  <c r="E569" i="1" s="1"/>
  <c r="S55" i="1"/>
  <c r="K55" i="1" l="1"/>
  <c r="F56" i="1"/>
  <c r="I56" i="1" s="1"/>
  <c r="D570" i="1"/>
  <c r="E570" i="1" s="1"/>
  <c r="N56" i="1" l="1"/>
  <c r="G56" i="1"/>
  <c r="D571" i="1"/>
  <c r="E571" i="1" s="1"/>
  <c r="M56" i="1"/>
  <c r="O56" i="1" s="1"/>
  <c r="J56" i="1" l="1"/>
  <c r="D572" i="1"/>
  <c r="E572" i="1" s="1"/>
  <c r="S56" i="1"/>
  <c r="K56" i="1" l="1"/>
  <c r="F57" i="1"/>
  <c r="I57" i="1" s="1"/>
  <c r="D573" i="1"/>
  <c r="E573" i="1" s="1"/>
  <c r="N57" i="1" l="1"/>
  <c r="G57" i="1"/>
  <c r="D574" i="1"/>
  <c r="E574" i="1" s="1"/>
  <c r="M57" i="1"/>
  <c r="O57" i="1" s="1"/>
  <c r="J57" i="1" l="1"/>
  <c r="D575" i="1"/>
  <c r="E575" i="1" s="1"/>
  <c r="S57" i="1"/>
  <c r="K57" i="1" l="1"/>
  <c r="F58" i="1"/>
  <c r="D576" i="1"/>
  <c r="E576" i="1" s="1"/>
  <c r="G58" i="1" l="1"/>
  <c r="I58" i="1"/>
  <c r="D577" i="1"/>
  <c r="E577" i="1" s="1"/>
  <c r="M58" i="1" l="1"/>
  <c r="O58" i="1" s="1"/>
  <c r="N58" i="1"/>
  <c r="D578" i="1"/>
  <c r="E578" i="1" s="1"/>
  <c r="F59" i="1" l="1"/>
  <c r="G59" i="1" s="1"/>
  <c r="J58" i="1"/>
  <c r="K58" i="1" s="1"/>
  <c r="S58" i="1"/>
  <c r="D579" i="1"/>
  <c r="E579" i="1" s="1"/>
  <c r="I59" i="1" l="1"/>
  <c r="M59" i="1" s="1"/>
  <c r="O59" i="1" s="1"/>
  <c r="D580" i="1"/>
  <c r="E580" i="1" s="1"/>
  <c r="S59" i="1" l="1"/>
  <c r="J59" i="1"/>
  <c r="K59" i="1" s="1"/>
  <c r="N59" i="1"/>
  <c r="F60" i="1"/>
  <c r="G60" i="1" s="1"/>
  <c r="D581" i="1"/>
  <c r="E581" i="1" s="1"/>
  <c r="I60" i="1" l="1"/>
  <c r="M60" i="1" s="1"/>
  <c r="D582" i="1"/>
  <c r="E582" i="1" s="1"/>
  <c r="S60" i="1" l="1"/>
  <c r="O60" i="1"/>
  <c r="J60" i="1"/>
  <c r="K60" i="1" s="1"/>
  <c r="N60" i="1"/>
  <c r="D583" i="1"/>
  <c r="E583" i="1" s="1"/>
  <c r="F61" i="1" l="1"/>
  <c r="G61" i="1" s="1"/>
  <c r="D584" i="1"/>
  <c r="E584" i="1" s="1"/>
  <c r="I61" i="1" l="1"/>
  <c r="M61" i="1" s="1"/>
  <c r="D585" i="1"/>
  <c r="E585" i="1" s="1"/>
  <c r="N61" i="1" l="1"/>
  <c r="O61" i="1"/>
  <c r="S61" i="1"/>
  <c r="J61" i="1"/>
  <c r="K61" i="1" s="1"/>
  <c r="D586" i="1"/>
  <c r="E586" i="1" s="1"/>
  <c r="F62" i="1" l="1"/>
  <c r="G62" i="1" s="1"/>
  <c r="D587" i="1"/>
  <c r="E587" i="1" s="1"/>
  <c r="I62" i="1" l="1"/>
  <c r="N62" i="1" s="1"/>
  <c r="D588" i="1"/>
  <c r="E588" i="1" s="1"/>
  <c r="M62" i="1" l="1"/>
  <c r="O62" i="1" s="1"/>
  <c r="D589" i="1"/>
  <c r="E589" i="1" s="1"/>
  <c r="S62" i="1" l="1"/>
  <c r="F63" i="1"/>
  <c r="I63" i="1" s="1"/>
  <c r="M63" i="1" s="1"/>
  <c r="O63" i="1" s="1"/>
  <c r="F64" i="1" s="1"/>
  <c r="I64" i="1" s="1"/>
  <c r="J62" i="1"/>
  <c r="K62" i="1" s="1"/>
  <c r="D590" i="1"/>
  <c r="E590" i="1" s="1"/>
  <c r="G63" i="1" l="1"/>
  <c r="G64" i="1" s="1"/>
  <c r="S63" i="1"/>
  <c r="N63" i="1"/>
  <c r="N64" i="1" s="1"/>
  <c r="J63" i="1"/>
  <c r="M64" i="1"/>
  <c r="O64" i="1" s="1"/>
  <c r="D591" i="1"/>
  <c r="E591" i="1" s="1"/>
  <c r="K63" i="1" l="1"/>
  <c r="S64" i="1"/>
  <c r="J64" i="1"/>
  <c r="F65" i="1"/>
  <c r="I65" i="1" s="1"/>
  <c r="M65" i="1" s="1"/>
  <c r="D592" i="1"/>
  <c r="E592" i="1" s="1"/>
  <c r="J65" i="1" l="1"/>
  <c r="K64" i="1"/>
  <c r="N65" i="1"/>
  <c r="O65" i="1"/>
  <c r="G65" i="1"/>
  <c r="D593" i="1"/>
  <c r="E593" i="1" s="1"/>
  <c r="S65" i="1"/>
  <c r="K65" i="1" l="1"/>
  <c r="F66" i="1"/>
  <c r="G66" i="1" s="1"/>
  <c r="D594" i="1"/>
  <c r="E594" i="1" s="1"/>
  <c r="I66" i="1" l="1"/>
  <c r="D595" i="1"/>
  <c r="E595" i="1" s="1"/>
  <c r="M66" i="1" l="1"/>
  <c r="S66" i="1" s="1"/>
  <c r="N66" i="1"/>
  <c r="D596" i="1"/>
  <c r="E596" i="1" s="1"/>
  <c r="J66" i="1" l="1"/>
  <c r="K66" i="1" s="1"/>
  <c r="O66" i="1"/>
  <c r="D597" i="1"/>
  <c r="E597" i="1" s="1"/>
  <c r="F67" i="1" l="1"/>
  <c r="D598" i="1"/>
  <c r="E598" i="1" s="1"/>
  <c r="I67" i="1" l="1"/>
  <c r="G67" i="1"/>
  <c r="D599" i="1"/>
  <c r="E599" i="1" s="1"/>
  <c r="M67" i="1" l="1"/>
  <c r="J67" i="1" s="1"/>
  <c r="K67" i="1" s="1"/>
  <c r="N67" i="1"/>
  <c r="D600" i="1"/>
  <c r="E600" i="1" s="1"/>
  <c r="O67" i="1" l="1"/>
  <c r="S67" i="1"/>
  <c r="D601" i="1"/>
  <c r="E601" i="1" s="1"/>
  <c r="F68" i="1" l="1"/>
  <c r="G68" i="1" s="1"/>
  <c r="D602" i="1"/>
  <c r="E602" i="1" s="1"/>
  <c r="I68" i="1" l="1"/>
  <c r="M68" i="1" s="1"/>
  <c r="J68" i="1" s="1"/>
  <c r="K68" i="1" s="1"/>
  <c r="D603" i="1"/>
  <c r="E603" i="1" s="1"/>
  <c r="N68" i="1" l="1"/>
  <c r="O68" i="1"/>
  <c r="S68" i="1"/>
  <c r="D604" i="1"/>
  <c r="E604" i="1" s="1"/>
  <c r="F69" i="1" l="1"/>
  <c r="G69" i="1" s="1"/>
  <c r="D605" i="1"/>
  <c r="E605" i="1" s="1"/>
  <c r="I69" i="1" l="1"/>
  <c r="D606" i="1"/>
  <c r="E606" i="1" s="1"/>
  <c r="N69" i="1" l="1"/>
  <c r="M69" i="1"/>
  <c r="O69" i="1" s="1"/>
  <c r="D607" i="1"/>
  <c r="E607" i="1" s="1"/>
  <c r="S69" i="1" l="1"/>
  <c r="F70" i="1"/>
  <c r="G70" i="1" s="1"/>
  <c r="J69" i="1"/>
  <c r="D608" i="1"/>
  <c r="E608" i="1" s="1"/>
  <c r="K69" i="1" l="1"/>
  <c r="I70" i="1"/>
  <c r="D609" i="1"/>
  <c r="E609" i="1" s="1"/>
  <c r="N70" i="1" l="1"/>
  <c r="M70" i="1"/>
  <c r="O70" i="1" s="1"/>
  <c r="D610" i="1"/>
  <c r="E610" i="1" s="1"/>
  <c r="J70" i="1" l="1"/>
  <c r="K70" i="1" s="1"/>
  <c r="F71" i="1"/>
  <c r="I71" i="1" s="1"/>
  <c r="S70" i="1"/>
  <c r="D611" i="1"/>
  <c r="E611" i="1" s="1"/>
  <c r="G71" i="1" l="1"/>
  <c r="M71" i="1"/>
  <c r="N71" i="1"/>
  <c r="D612" i="1"/>
  <c r="E612" i="1" s="1"/>
  <c r="O71" i="1" l="1"/>
  <c r="S71" i="1"/>
  <c r="J71" i="1"/>
  <c r="K71" i="1" s="1"/>
  <c r="D613" i="1"/>
  <c r="E613" i="1" s="1"/>
  <c r="F72" i="1" l="1"/>
  <c r="I72" i="1" s="1"/>
  <c r="D614" i="1"/>
  <c r="E614" i="1" s="1"/>
  <c r="M72" i="1" l="1"/>
  <c r="J72" i="1" s="1"/>
  <c r="N72" i="1"/>
  <c r="G72" i="1"/>
  <c r="D615" i="1"/>
  <c r="E615" i="1" s="1"/>
  <c r="S72" i="1" l="1"/>
  <c r="O72" i="1"/>
  <c r="K72" i="1"/>
  <c r="D616" i="1"/>
  <c r="E616" i="1" s="1"/>
  <c r="F73" i="1" l="1"/>
  <c r="I73" i="1" s="1"/>
  <c r="D617" i="1"/>
  <c r="E617" i="1" s="1"/>
  <c r="G73" i="1" l="1"/>
  <c r="M73" i="1"/>
  <c r="J73" i="1" s="1"/>
  <c r="N73" i="1"/>
  <c r="D618" i="1"/>
  <c r="E618" i="1" s="1"/>
  <c r="K73" i="1" l="1"/>
  <c r="O73" i="1"/>
  <c r="S73" i="1"/>
  <c r="D619" i="1"/>
  <c r="E619" i="1" s="1"/>
  <c r="F74" i="1" l="1"/>
  <c r="G74" i="1" s="1"/>
  <c r="D620" i="1"/>
  <c r="E620" i="1" s="1"/>
  <c r="I74" i="1" l="1"/>
  <c r="N74" i="1" s="1"/>
  <c r="D621" i="1"/>
  <c r="E621" i="1" s="1"/>
  <c r="M74" i="1" l="1"/>
  <c r="O74" i="1" s="1"/>
  <c r="D622" i="1"/>
  <c r="E622" i="1" s="1"/>
  <c r="F75" i="1" l="1"/>
  <c r="I75" i="1" s="1"/>
  <c r="N75" i="1" s="1"/>
  <c r="J74" i="1"/>
  <c r="K74" i="1" s="1"/>
  <c r="S74" i="1"/>
  <c r="D623" i="1"/>
  <c r="E623" i="1" s="1"/>
  <c r="G75" i="1" l="1"/>
  <c r="M75" i="1"/>
  <c r="J75" i="1" s="1"/>
  <c r="D624" i="1"/>
  <c r="E624" i="1" s="1"/>
  <c r="K75" i="1" l="1"/>
  <c r="S75" i="1"/>
  <c r="O75" i="1"/>
  <c r="F76" i="1" s="1"/>
  <c r="I76" i="1" s="1"/>
  <c r="M76" i="1" s="1"/>
  <c r="O76" i="1" s="1"/>
  <c r="F77" i="1" s="1"/>
  <c r="I77" i="1" s="1"/>
  <c r="D625" i="1"/>
  <c r="E625" i="1" s="1"/>
  <c r="N76" i="1" l="1"/>
  <c r="N77" i="1" s="1"/>
  <c r="G76" i="1"/>
  <c r="G77" i="1" s="1"/>
  <c r="J76" i="1"/>
  <c r="K76" i="1" s="1"/>
  <c r="S76" i="1"/>
  <c r="M77" i="1"/>
  <c r="O77" i="1" s="1"/>
  <c r="D626" i="1"/>
  <c r="E626" i="1" s="1"/>
  <c r="J77" i="1" l="1"/>
  <c r="K77" i="1" s="1"/>
  <c r="S77" i="1"/>
  <c r="F78" i="1"/>
  <c r="G78" i="1" s="1"/>
  <c r="D627" i="1"/>
  <c r="E627" i="1" s="1"/>
  <c r="I78" i="1" l="1"/>
  <c r="D628" i="1"/>
  <c r="E628" i="1" s="1"/>
  <c r="M78" i="1" l="1"/>
  <c r="O78" i="1" s="1"/>
  <c r="N78" i="1"/>
  <c r="D629" i="1"/>
  <c r="E629" i="1" s="1"/>
  <c r="S78" i="1" l="1"/>
  <c r="J78" i="1"/>
  <c r="K78" i="1" s="1"/>
  <c r="F79" i="1"/>
  <c r="G79" i="1" s="1"/>
  <c r="D630" i="1"/>
  <c r="E630" i="1" s="1"/>
  <c r="I79" i="1" l="1"/>
  <c r="M79" i="1" s="1"/>
  <c r="D631" i="1"/>
  <c r="E631" i="1" s="1"/>
  <c r="O79" i="1" l="1"/>
  <c r="J79" i="1"/>
  <c r="N79" i="1"/>
  <c r="D632" i="1"/>
  <c r="E632" i="1" s="1"/>
  <c r="S79" i="1"/>
  <c r="K79" i="1" l="1"/>
  <c r="F80" i="1"/>
  <c r="I80" i="1" s="1"/>
  <c r="D633" i="1"/>
  <c r="E633" i="1" s="1"/>
  <c r="N80" i="1" l="1"/>
  <c r="G80" i="1"/>
  <c r="D634" i="1"/>
  <c r="E634" i="1" s="1"/>
  <c r="M80" i="1"/>
  <c r="J80" i="1" s="1"/>
  <c r="K80" i="1" l="1"/>
  <c r="O80" i="1"/>
  <c r="D635" i="1"/>
  <c r="E635" i="1" s="1"/>
  <c r="S80" i="1"/>
  <c r="F81" i="1" l="1"/>
  <c r="G81" i="1" s="1"/>
  <c r="D636" i="1"/>
  <c r="E636" i="1" s="1"/>
  <c r="I81" i="1" l="1"/>
  <c r="D637" i="1"/>
  <c r="E637" i="1" s="1"/>
  <c r="M81" i="1" l="1"/>
  <c r="S81" i="1" s="1"/>
  <c r="N81" i="1"/>
  <c r="D638" i="1"/>
  <c r="E638" i="1" s="1"/>
  <c r="J81" i="1" l="1"/>
  <c r="K81" i="1" s="1"/>
  <c r="O81" i="1"/>
  <c r="D639" i="1"/>
  <c r="E639" i="1" s="1"/>
  <c r="F82" i="1" l="1"/>
  <c r="D640" i="1"/>
  <c r="E640" i="1" s="1"/>
  <c r="I82" i="1" l="1"/>
  <c r="G82" i="1"/>
  <c r="D641" i="1"/>
  <c r="E641" i="1" s="1"/>
  <c r="M82" i="1" l="1"/>
  <c r="J82" i="1" s="1"/>
  <c r="K82" i="1" s="1"/>
  <c r="N82" i="1"/>
  <c r="D642" i="1"/>
  <c r="E642" i="1" s="1"/>
  <c r="S82" i="1" l="1"/>
  <c r="O82" i="1"/>
  <c r="D643" i="1"/>
  <c r="E643" i="1" s="1"/>
  <c r="F83" i="1" l="1"/>
  <c r="I83" i="1" s="1"/>
  <c r="D644" i="1"/>
  <c r="E644" i="1" s="1"/>
  <c r="G83" i="1" l="1"/>
  <c r="N83" i="1"/>
  <c r="M83" i="1"/>
  <c r="J83" i="1" s="1"/>
  <c r="D645" i="1"/>
  <c r="E645" i="1" s="1"/>
  <c r="K83" i="1" l="1"/>
  <c r="O83" i="1"/>
  <c r="S83" i="1"/>
  <c r="D646" i="1"/>
  <c r="E646" i="1" s="1"/>
  <c r="F84" i="1" l="1"/>
  <c r="G84" i="1" s="1"/>
  <c r="D647" i="1"/>
  <c r="E647" i="1" s="1"/>
  <c r="I84" i="1" l="1"/>
  <c r="D648" i="1"/>
  <c r="E648" i="1" s="1"/>
  <c r="N84" i="1" l="1"/>
  <c r="M84" i="1"/>
  <c r="O84" i="1" s="1"/>
  <c r="D649" i="1"/>
  <c r="E649" i="1" s="1"/>
  <c r="J84" i="1" l="1"/>
  <c r="K84" i="1" s="1"/>
  <c r="F85" i="1"/>
  <c r="G85" i="1" s="1"/>
  <c r="S84" i="1"/>
  <c r="D650" i="1"/>
  <c r="E650" i="1" s="1"/>
  <c r="I85" i="1" l="1"/>
  <c r="D651" i="1"/>
  <c r="E651" i="1" s="1"/>
  <c r="M85" i="1" l="1"/>
  <c r="O85" i="1" s="1"/>
  <c r="N85" i="1"/>
  <c r="D652" i="1"/>
  <c r="E652" i="1" s="1"/>
  <c r="J85" i="1" l="1"/>
  <c r="K85" i="1" s="1"/>
  <c r="F86" i="1"/>
  <c r="S85" i="1"/>
  <c r="D653" i="1"/>
  <c r="E653" i="1" s="1"/>
  <c r="G86" i="1" l="1"/>
  <c r="I86" i="1"/>
  <c r="D654" i="1"/>
  <c r="E654" i="1" s="1"/>
  <c r="M86" i="1" l="1"/>
  <c r="O86" i="1" s="1"/>
  <c r="N86" i="1"/>
  <c r="D655" i="1"/>
  <c r="E655" i="1" s="1"/>
  <c r="F87" i="1" l="1"/>
  <c r="I87" i="1" s="1"/>
  <c r="M87" i="1" s="1"/>
  <c r="J86" i="1"/>
  <c r="K86" i="1" s="1"/>
  <c r="S86" i="1"/>
  <c r="D656" i="1"/>
  <c r="E656" i="1" s="1"/>
  <c r="N87" i="1" l="1"/>
  <c r="J87" i="1"/>
  <c r="O87" i="1"/>
  <c r="G87" i="1"/>
  <c r="S87" i="1"/>
  <c r="D657" i="1"/>
  <c r="E657" i="1" s="1"/>
  <c r="K87" i="1" l="1"/>
  <c r="F88" i="1"/>
  <c r="D658" i="1"/>
  <c r="E658" i="1" s="1"/>
  <c r="I88" i="1" l="1"/>
  <c r="G88" i="1"/>
  <c r="D659" i="1"/>
  <c r="E659" i="1" s="1"/>
  <c r="N88" i="1" l="1"/>
  <c r="M88" i="1"/>
  <c r="D660" i="1"/>
  <c r="E660" i="1" s="1"/>
  <c r="O88" i="1" l="1"/>
  <c r="S88" i="1"/>
  <c r="J88" i="1"/>
  <c r="K88" i="1" s="1"/>
  <c r="D661" i="1"/>
  <c r="E661" i="1" s="1"/>
  <c r="F89" i="1" l="1"/>
  <c r="I89" i="1" s="1"/>
  <c r="M89" i="1" s="1"/>
  <c r="D662" i="1"/>
  <c r="E662" i="1" s="1"/>
  <c r="J89" i="1" l="1"/>
  <c r="N89" i="1"/>
  <c r="O89" i="1"/>
  <c r="G89" i="1"/>
  <c r="S89" i="1"/>
  <c r="D663" i="1"/>
  <c r="E663" i="1" s="1"/>
  <c r="F90" i="1" l="1"/>
  <c r="G90" i="1" s="1"/>
  <c r="K89" i="1"/>
  <c r="D664" i="1"/>
  <c r="E664" i="1" s="1"/>
  <c r="I90" i="1" l="1"/>
  <c r="D665" i="1"/>
  <c r="E665" i="1" s="1"/>
  <c r="N90" i="1" l="1"/>
  <c r="M90" i="1"/>
  <c r="O90" i="1" s="1"/>
  <c r="D666" i="1"/>
  <c r="E666" i="1" s="1"/>
  <c r="F91" i="1" l="1"/>
  <c r="I91" i="1" s="1"/>
  <c r="M91" i="1" s="1"/>
  <c r="J90" i="1"/>
  <c r="K90" i="1" s="1"/>
  <c r="S90" i="1"/>
  <c r="D667" i="1"/>
  <c r="E667" i="1" s="1"/>
  <c r="J91" i="1" l="1"/>
  <c r="O91" i="1"/>
  <c r="G91" i="1"/>
  <c r="S91" i="1"/>
  <c r="N91" i="1"/>
  <c r="D668" i="1"/>
  <c r="E668" i="1" s="1"/>
  <c r="F92" i="1" l="1"/>
  <c r="K91" i="1"/>
  <c r="D669" i="1"/>
  <c r="E669" i="1" s="1"/>
  <c r="I92" i="1" l="1"/>
  <c r="G92" i="1"/>
  <c r="D670" i="1"/>
  <c r="E670" i="1" s="1"/>
  <c r="N92" i="1" l="1"/>
  <c r="M92" i="1"/>
  <c r="O92" i="1" s="1"/>
  <c r="D671" i="1"/>
  <c r="E671" i="1" s="1"/>
  <c r="J92" i="1" l="1"/>
  <c r="K92" i="1" s="1"/>
  <c r="S92" i="1"/>
  <c r="F93" i="1"/>
  <c r="I93" i="1" s="1"/>
  <c r="N93" i="1" s="1"/>
  <c r="D672" i="1"/>
  <c r="E672" i="1" s="1"/>
  <c r="M93" i="1" l="1"/>
  <c r="O93" i="1" s="1"/>
  <c r="G93" i="1"/>
  <c r="D673" i="1"/>
  <c r="E673" i="1" s="1"/>
  <c r="F94" i="1" l="1"/>
  <c r="I94" i="1" s="1"/>
  <c r="M94" i="1" s="1"/>
  <c r="O94" i="1" s="1"/>
  <c r="S93" i="1"/>
  <c r="J93" i="1"/>
  <c r="K93" i="1" s="1"/>
  <c r="D674" i="1"/>
  <c r="E674" i="1" s="1"/>
  <c r="G94" i="1" l="1"/>
  <c r="N94" i="1"/>
  <c r="J94" i="1"/>
  <c r="D675" i="1"/>
  <c r="E675" i="1" s="1"/>
  <c r="S94" i="1"/>
  <c r="K94" i="1" l="1"/>
  <c r="F95" i="1"/>
  <c r="G95" i="1" s="1"/>
  <c r="D676" i="1"/>
  <c r="E676" i="1" s="1"/>
  <c r="I95" i="1" l="1"/>
  <c r="M95" i="1" s="1"/>
  <c r="D677" i="1"/>
  <c r="E677" i="1" s="1"/>
  <c r="O95" i="1" l="1"/>
  <c r="N95" i="1"/>
  <c r="J95" i="1"/>
  <c r="D678" i="1"/>
  <c r="E678" i="1" s="1"/>
  <c r="S95" i="1"/>
  <c r="K95" i="1" l="1"/>
  <c r="F96" i="1"/>
  <c r="I96" i="1" s="1"/>
  <c r="N96" i="1" s="1"/>
  <c r="D679" i="1"/>
  <c r="E679" i="1" s="1"/>
  <c r="G96" i="1" l="1"/>
  <c r="D680" i="1"/>
  <c r="E680" i="1" s="1"/>
  <c r="M96" i="1"/>
  <c r="O96" i="1" s="1"/>
  <c r="J96" i="1" l="1"/>
  <c r="D681" i="1"/>
  <c r="E681" i="1" s="1"/>
  <c r="S96" i="1"/>
  <c r="K96" i="1" l="1"/>
  <c r="D682" i="1"/>
  <c r="E682" i="1" s="1"/>
  <c r="F97" i="1" l="1"/>
  <c r="G97" i="1" s="1"/>
  <c r="D683" i="1"/>
  <c r="E683" i="1" s="1"/>
  <c r="I97" i="1" l="1"/>
  <c r="M97" i="1" s="1"/>
  <c r="D684" i="1"/>
  <c r="E684" i="1" s="1"/>
  <c r="O97" i="1" l="1"/>
  <c r="N97" i="1"/>
  <c r="J97" i="1"/>
  <c r="D685" i="1"/>
  <c r="E685" i="1" s="1"/>
  <c r="S97" i="1"/>
  <c r="K97" i="1" l="1"/>
  <c r="F98" i="1"/>
  <c r="I98" i="1" s="1"/>
  <c r="N98" i="1" s="1"/>
  <c r="D686" i="1"/>
  <c r="E686" i="1" s="1"/>
  <c r="G98" i="1" l="1"/>
  <c r="M98" i="1"/>
  <c r="O98" i="1" s="1"/>
  <c r="D687" i="1"/>
  <c r="E687" i="1" s="1"/>
  <c r="J98" i="1" l="1"/>
  <c r="S98" i="1"/>
  <c r="D688" i="1"/>
  <c r="E688" i="1" s="1"/>
  <c r="K98" i="1" l="1"/>
  <c r="F99" i="1"/>
  <c r="D689" i="1"/>
  <c r="E689" i="1" s="1"/>
  <c r="G99" i="1" l="1"/>
  <c r="I99" i="1"/>
  <c r="D690" i="1"/>
  <c r="E690" i="1" s="1"/>
  <c r="N99" i="1" l="1"/>
  <c r="M99" i="1"/>
  <c r="S99" i="1" s="1"/>
  <c r="D691" i="1"/>
  <c r="E691" i="1" s="1"/>
  <c r="J99" i="1" l="1"/>
  <c r="O99" i="1"/>
  <c r="D692" i="1"/>
  <c r="E692" i="1" s="1"/>
  <c r="F100" i="1" l="1"/>
  <c r="G100" i="1" s="1"/>
  <c r="K99" i="1"/>
  <c r="D693" i="1"/>
  <c r="E693" i="1" s="1"/>
  <c r="I100" i="1" l="1"/>
  <c r="D694" i="1"/>
  <c r="E694" i="1" s="1"/>
  <c r="M100" i="1" l="1"/>
  <c r="S100" i="1" s="1"/>
  <c r="N100" i="1"/>
  <c r="D695" i="1"/>
  <c r="E695" i="1" s="1"/>
  <c r="J100" i="1" l="1"/>
  <c r="K100" i="1" s="1"/>
  <c r="O100" i="1"/>
  <c r="D696" i="1"/>
  <c r="E696" i="1" s="1"/>
  <c r="F101" i="1" l="1"/>
  <c r="D697" i="1"/>
  <c r="E697" i="1" s="1"/>
  <c r="I101" i="1" l="1"/>
  <c r="G101" i="1"/>
  <c r="D698" i="1"/>
  <c r="E698" i="1" s="1"/>
  <c r="M101" i="1" l="1"/>
  <c r="S101" i="1" s="1"/>
  <c r="N101" i="1"/>
  <c r="D699" i="1"/>
  <c r="E699" i="1" s="1"/>
  <c r="J101" i="1" l="1"/>
  <c r="K101" i="1" s="1"/>
  <c r="O101" i="1"/>
  <c r="D700" i="1"/>
  <c r="E700" i="1" s="1"/>
  <c r="F102" i="1" l="1"/>
  <c r="D701" i="1"/>
  <c r="E701" i="1" s="1"/>
  <c r="I102" i="1" l="1"/>
  <c r="G102" i="1"/>
  <c r="D702" i="1"/>
  <c r="E702" i="1" s="1"/>
  <c r="M102" i="1" l="1"/>
  <c r="S102" i="1" s="1"/>
  <c r="N102" i="1"/>
  <c r="D703" i="1"/>
  <c r="E703" i="1" s="1"/>
  <c r="J102" i="1" l="1"/>
  <c r="K102" i="1" s="1"/>
  <c r="O102" i="1"/>
  <c r="D704" i="1"/>
  <c r="E704" i="1" s="1"/>
  <c r="F103" i="1" l="1"/>
  <c r="D705" i="1"/>
  <c r="E705" i="1" s="1"/>
  <c r="G103" i="1" l="1"/>
  <c r="I103" i="1"/>
  <c r="D706" i="1"/>
  <c r="E706" i="1" s="1"/>
  <c r="M103" i="1" l="1"/>
  <c r="S103" i="1" s="1"/>
  <c r="N103" i="1"/>
  <c r="D707" i="1"/>
  <c r="E707" i="1" s="1"/>
  <c r="J103" i="1" l="1"/>
  <c r="K103" i="1" s="1"/>
  <c r="O103" i="1"/>
  <c r="F104" i="1" s="1"/>
  <c r="G104" i="1" s="1"/>
  <c r="D708" i="1"/>
  <c r="E708" i="1" s="1"/>
  <c r="I104" i="1" l="1"/>
  <c r="D709" i="1"/>
  <c r="E709" i="1" s="1"/>
  <c r="N104" i="1" l="1"/>
  <c r="M104" i="1"/>
  <c r="S104" i="1" s="1"/>
  <c r="D710" i="1"/>
  <c r="E710" i="1" s="1"/>
  <c r="O104" i="1" l="1"/>
  <c r="J104" i="1"/>
  <c r="D711" i="1"/>
  <c r="E711" i="1" s="1"/>
  <c r="K104" i="1" l="1"/>
  <c r="F105" i="1"/>
  <c r="G105" i="1" s="1"/>
  <c r="D712" i="1"/>
  <c r="E712" i="1" s="1"/>
  <c r="I105" i="1" l="1"/>
  <c r="D713" i="1"/>
  <c r="E713" i="1" s="1"/>
  <c r="M105" i="1" l="1"/>
  <c r="S105" i="1" s="1"/>
  <c r="N105" i="1"/>
  <c r="D714" i="1"/>
  <c r="E714" i="1" s="1"/>
  <c r="O105" i="1" l="1"/>
  <c r="F106" i="1" s="1"/>
  <c r="G106" i="1" s="1"/>
  <c r="J105" i="1"/>
  <c r="K105" i="1" s="1"/>
  <c r="D715" i="1"/>
  <c r="E715" i="1" s="1"/>
  <c r="I106" i="1" l="1"/>
  <c r="D716" i="1"/>
  <c r="E716" i="1" s="1"/>
  <c r="N106" i="1" l="1"/>
  <c r="M106" i="1"/>
  <c r="S106" i="1" s="1"/>
  <c r="D717" i="1"/>
  <c r="E717" i="1" s="1"/>
  <c r="O106" i="1" l="1"/>
  <c r="J106" i="1"/>
  <c r="D718" i="1"/>
  <c r="E718" i="1" s="1"/>
  <c r="K106" i="1" l="1"/>
  <c r="F107" i="1"/>
  <c r="G107" i="1" s="1"/>
  <c r="D719" i="1"/>
  <c r="E719" i="1" s="1"/>
  <c r="I107" i="1" l="1"/>
  <c r="D720" i="1"/>
  <c r="E720" i="1" s="1"/>
  <c r="N107" i="1" l="1"/>
  <c r="M107" i="1"/>
  <c r="S107" i="1" s="1"/>
  <c r="D721" i="1"/>
  <c r="E721" i="1" s="1"/>
  <c r="O107" i="1" l="1"/>
  <c r="J107" i="1"/>
  <c r="D722" i="1"/>
  <c r="E722" i="1" s="1"/>
  <c r="K107" i="1" l="1"/>
  <c r="F108" i="1"/>
  <c r="D723" i="1"/>
  <c r="E723" i="1" s="1"/>
  <c r="I108" i="1" l="1"/>
  <c r="G108" i="1"/>
  <c r="D724" i="1"/>
  <c r="E724" i="1" s="1"/>
  <c r="N108" i="1" l="1"/>
  <c r="M108" i="1"/>
  <c r="S108" i="1" s="1"/>
  <c r="D725" i="1"/>
  <c r="E725" i="1" s="1"/>
  <c r="O108" i="1" l="1"/>
  <c r="J108" i="1"/>
  <c r="D726" i="1"/>
  <c r="E726" i="1" s="1"/>
  <c r="K108" i="1" l="1"/>
  <c r="F109" i="1"/>
  <c r="D727" i="1"/>
  <c r="E727" i="1" s="1"/>
  <c r="I109" i="1" l="1"/>
  <c r="G109" i="1"/>
  <c r="D728" i="1"/>
  <c r="E728" i="1" s="1"/>
  <c r="N109" i="1" l="1"/>
  <c r="M109" i="1"/>
  <c r="S109" i="1" s="1"/>
  <c r="D729" i="1"/>
  <c r="E729" i="1" s="1"/>
  <c r="O109" i="1" l="1"/>
  <c r="J109" i="1"/>
  <c r="D730" i="1"/>
  <c r="E730" i="1" s="1"/>
  <c r="K109" i="1" l="1"/>
  <c r="F110" i="1"/>
  <c r="D731" i="1"/>
  <c r="E731" i="1" s="1"/>
  <c r="I110" i="1" l="1"/>
  <c r="G110" i="1"/>
  <c r="D732" i="1"/>
  <c r="E732" i="1" s="1"/>
  <c r="M110" i="1" l="1"/>
  <c r="S110" i="1" s="1"/>
  <c r="N110" i="1"/>
  <c r="D733" i="1"/>
  <c r="E733" i="1" s="1"/>
  <c r="O110" i="1" l="1"/>
  <c r="J110" i="1"/>
  <c r="K110" i="1" s="1"/>
  <c r="D734" i="1"/>
  <c r="E734" i="1" s="1"/>
  <c r="F111" i="1" l="1"/>
  <c r="I111" i="1" s="1"/>
  <c r="D735" i="1"/>
  <c r="E735" i="1" s="1"/>
  <c r="G111" i="1" l="1"/>
  <c r="N111" i="1"/>
  <c r="M111" i="1"/>
  <c r="S111" i="1" s="1"/>
  <c r="D736" i="1"/>
  <c r="E736" i="1" s="1"/>
  <c r="O111" i="1" l="1"/>
  <c r="J111" i="1"/>
  <c r="K111" i="1" s="1"/>
  <c r="D737" i="1"/>
  <c r="E737" i="1" s="1"/>
  <c r="F112" i="1" l="1"/>
  <c r="G112" i="1" s="1"/>
  <c r="D738" i="1"/>
  <c r="E738" i="1" s="1"/>
  <c r="I112" i="1" l="1"/>
  <c r="N112" i="1" s="1"/>
  <c r="D739" i="1"/>
  <c r="E739" i="1" s="1"/>
  <c r="M112" i="1" l="1"/>
  <c r="S112" i="1" s="1"/>
  <c r="D740" i="1"/>
  <c r="E740" i="1" s="1"/>
  <c r="J112" i="1" l="1"/>
  <c r="K112" i="1" s="1"/>
  <c r="O112" i="1"/>
  <c r="D741" i="1"/>
  <c r="E741" i="1" s="1"/>
  <c r="F113" i="1" l="1"/>
  <c r="G113" i="1" s="1"/>
  <c r="D742" i="1"/>
  <c r="E742" i="1" s="1"/>
  <c r="I113" i="1" l="1"/>
  <c r="N113" i="1" s="1"/>
  <c r="D743" i="1"/>
  <c r="E743" i="1" s="1"/>
  <c r="M113" i="1" l="1"/>
  <c r="J113" i="1" s="1"/>
  <c r="K113" i="1" s="1"/>
  <c r="D744" i="1"/>
  <c r="E744" i="1" s="1"/>
  <c r="O113" i="1" l="1"/>
  <c r="S113" i="1"/>
  <c r="D745" i="1"/>
  <c r="E745" i="1" s="1"/>
  <c r="F114" i="1" l="1"/>
  <c r="I114" i="1" s="1"/>
  <c r="D746" i="1"/>
  <c r="E746" i="1" s="1"/>
  <c r="G114" i="1" l="1"/>
  <c r="M114" i="1"/>
  <c r="S114" i="1" s="1"/>
  <c r="N114" i="1"/>
  <c r="D747" i="1"/>
  <c r="E747" i="1" s="1"/>
  <c r="O114" i="1" l="1"/>
  <c r="F115" i="1" s="1"/>
  <c r="J114" i="1"/>
  <c r="K114" i="1" s="1"/>
  <c r="D748" i="1"/>
  <c r="E748" i="1" s="1"/>
  <c r="G115" i="1" l="1"/>
  <c r="I115" i="1"/>
  <c r="D749" i="1"/>
  <c r="E749" i="1" s="1"/>
  <c r="M115" i="1" l="1"/>
  <c r="S115" i="1" s="1"/>
  <c r="N115" i="1"/>
  <c r="D750" i="1"/>
  <c r="E750" i="1" s="1"/>
  <c r="J115" i="1" l="1"/>
  <c r="K115" i="1" s="1"/>
  <c r="O115" i="1"/>
  <c r="D751" i="1"/>
  <c r="E751" i="1" s="1"/>
  <c r="F116" i="1" l="1"/>
  <c r="G116" i="1" s="1"/>
  <c r="D752" i="1"/>
  <c r="E752" i="1" s="1"/>
  <c r="I116" i="1" l="1"/>
  <c r="N116" i="1" s="1"/>
  <c r="D753" i="1"/>
  <c r="E753" i="1" s="1"/>
  <c r="M116" i="1" l="1"/>
  <c r="S116" i="1" s="1"/>
  <c r="D754" i="1"/>
  <c r="E754" i="1" s="1"/>
  <c r="J116" i="1" l="1"/>
  <c r="K116" i="1" s="1"/>
  <c r="O116" i="1"/>
  <c r="D755" i="1"/>
  <c r="E755" i="1" s="1"/>
  <c r="F117" i="1" l="1"/>
  <c r="G117" i="1" s="1"/>
  <c r="D756" i="1"/>
  <c r="E756" i="1" s="1"/>
  <c r="I117" i="1" l="1"/>
  <c r="N117" i="1" s="1"/>
  <c r="D757" i="1"/>
  <c r="E757" i="1" s="1"/>
  <c r="M117" i="1" l="1"/>
  <c r="S117" i="1" s="1"/>
  <c r="D758" i="1"/>
  <c r="E758" i="1" s="1"/>
  <c r="O117" i="1" l="1"/>
  <c r="J117" i="1"/>
  <c r="K117" i="1" s="1"/>
  <c r="F118" i="1"/>
  <c r="G118" i="1" s="1"/>
  <c r="D759" i="1"/>
  <c r="E759" i="1" s="1"/>
  <c r="I118" i="1" l="1"/>
  <c r="D760" i="1"/>
  <c r="E760" i="1" s="1"/>
  <c r="N118" i="1" l="1"/>
  <c r="M118" i="1"/>
  <c r="S118" i="1" s="1"/>
  <c r="D761" i="1"/>
  <c r="E761" i="1" s="1"/>
  <c r="J118" i="1" l="1"/>
  <c r="K118" i="1" s="1"/>
  <c r="O118" i="1"/>
  <c r="D762" i="1"/>
  <c r="E762" i="1" s="1"/>
  <c r="F119" i="1" l="1"/>
  <c r="G119" i="1" s="1"/>
  <c r="D763" i="1"/>
  <c r="E763" i="1" s="1"/>
  <c r="I119" i="1" l="1"/>
  <c r="D764" i="1"/>
  <c r="E764" i="1" s="1"/>
  <c r="M119" i="1" l="1"/>
  <c r="S119" i="1" s="1"/>
  <c r="N119" i="1"/>
  <c r="D765" i="1"/>
  <c r="E765" i="1" s="1"/>
  <c r="J119" i="1" l="1"/>
  <c r="O119" i="1"/>
  <c r="D766" i="1"/>
  <c r="E766" i="1" s="1"/>
  <c r="F120" i="1" l="1"/>
  <c r="G120" i="1" s="1"/>
  <c r="K119" i="1"/>
  <c r="D767" i="1"/>
  <c r="E767" i="1" s="1"/>
  <c r="I120" i="1" l="1"/>
  <c r="D768" i="1"/>
  <c r="E768" i="1" s="1"/>
  <c r="N120" i="1" l="1"/>
  <c r="M120" i="1"/>
  <c r="S120" i="1" s="1"/>
  <c r="D769" i="1"/>
  <c r="E769" i="1" s="1"/>
  <c r="J120" i="1" l="1"/>
  <c r="K120" i="1" s="1"/>
  <c r="O120" i="1"/>
  <c r="D770" i="1"/>
  <c r="E770" i="1" s="1"/>
  <c r="F121" i="1" l="1"/>
  <c r="G121" i="1" s="1"/>
  <c r="D771" i="1"/>
  <c r="E771" i="1" s="1"/>
  <c r="I121" i="1" l="1"/>
  <c r="D772" i="1"/>
  <c r="E772" i="1" s="1"/>
  <c r="N121" i="1" l="1"/>
  <c r="M121" i="1"/>
  <c r="S121" i="1" s="1"/>
  <c r="D773" i="1"/>
  <c r="E773" i="1" s="1"/>
  <c r="O121" i="1" l="1"/>
  <c r="F122" i="1" s="1"/>
  <c r="I122" i="1" s="1"/>
  <c r="J121" i="1"/>
  <c r="D774" i="1"/>
  <c r="E774" i="1" s="1"/>
  <c r="M122" i="1" l="1"/>
  <c r="O122" i="1" s="1"/>
  <c r="N122" i="1"/>
  <c r="G122" i="1"/>
  <c r="J122" i="1"/>
  <c r="K121" i="1"/>
  <c r="D775" i="1"/>
  <c r="E775" i="1" s="1"/>
  <c r="S122" i="1" l="1"/>
  <c r="K122" i="1"/>
  <c r="F123" i="1"/>
  <c r="D776" i="1"/>
  <c r="E776" i="1" s="1"/>
  <c r="I123" i="1" l="1"/>
  <c r="G123" i="1"/>
  <c r="D777" i="1"/>
  <c r="E777" i="1" s="1"/>
  <c r="M123" i="1" l="1"/>
  <c r="S123" i="1" s="1"/>
  <c r="N123" i="1"/>
  <c r="D778" i="1"/>
  <c r="E778" i="1" s="1"/>
  <c r="O123" i="1" l="1"/>
  <c r="J123" i="1"/>
  <c r="D779" i="1"/>
  <c r="E779" i="1" s="1"/>
  <c r="K123" i="1" l="1"/>
  <c r="F124" i="1"/>
  <c r="D780" i="1"/>
  <c r="E780" i="1" s="1"/>
  <c r="I124" i="1" l="1"/>
  <c r="G124" i="1"/>
  <c r="D781" i="1"/>
  <c r="E781" i="1" s="1"/>
  <c r="N124" i="1" l="1"/>
  <c r="M124" i="1"/>
  <c r="S124" i="1" s="1"/>
  <c r="D782" i="1"/>
  <c r="E782" i="1" s="1"/>
  <c r="O124" i="1" l="1"/>
  <c r="J124" i="1"/>
  <c r="D783" i="1"/>
  <c r="E783" i="1" s="1"/>
  <c r="K124" i="1" l="1"/>
  <c r="F125" i="1"/>
  <c r="D784" i="1"/>
  <c r="E784" i="1" s="1"/>
  <c r="G125" i="1" l="1"/>
  <c r="I125" i="1"/>
  <c r="D785" i="1"/>
  <c r="E785" i="1" s="1"/>
  <c r="N125" i="1" l="1"/>
  <c r="M125" i="1"/>
  <c r="O125" i="1" s="1"/>
  <c r="D786" i="1"/>
  <c r="E786" i="1" s="1"/>
  <c r="F126" i="1" l="1"/>
  <c r="I126" i="1" s="1"/>
  <c r="J125" i="1"/>
  <c r="S125" i="1"/>
  <c r="D787" i="1"/>
  <c r="E787" i="1" s="1"/>
  <c r="M126" i="1" l="1"/>
  <c r="O126" i="1" s="1"/>
  <c r="N126" i="1"/>
  <c r="G126" i="1"/>
  <c r="K125" i="1"/>
  <c r="D788" i="1"/>
  <c r="E788" i="1" s="1"/>
  <c r="F127" i="1" l="1"/>
  <c r="G127" i="1" s="1"/>
  <c r="S126" i="1"/>
  <c r="J126" i="1"/>
  <c r="D789" i="1"/>
  <c r="E789" i="1" s="1"/>
  <c r="K126" i="1" l="1"/>
  <c r="I127" i="1"/>
  <c r="D790" i="1"/>
  <c r="E790" i="1" s="1"/>
  <c r="N127" i="1" l="1"/>
  <c r="M127" i="1"/>
  <c r="O127" i="1" s="1"/>
  <c r="D791" i="1"/>
  <c r="E791" i="1" s="1"/>
  <c r="J127" i="1" l="1"/>
  <c r="K127" i="1" s="1"/>
  <c r="S127" i="1"/>
  <c r="F128" i="1"/>
  <c r="D792" i="1"/>
  <c r="E792" i="1" s="1"/>
  <c r="I128" i="1" l="1"/>
  <c r="G128" i="1"/>
  <c r="D793" i="1"/>
  <c r="E793" i="1" s="1"/>
  <c r="N128" i="1" l="1"/>
  <c r="M128" i="1"/>
  <c r="S128" i="1" s="1"/>
  <c r="D794" i="1"/>
  <c r="E794" i="1" s="1"/>
  <c r="O128" i="1" l="1"/>
  <c r="J128" i="1"/>
  <c r="D795" i="1"/>
  <c r="E795" i="1" s="1"/>
  <c r="F129" i="1" l="1"/>
  <c r="G129" i="1" s="1"/>
  <c r="K128" i="1"/>
  <c r="D796" i="1"/>
  <c r="E796" i="1" s="1"/>
  <c r="I129" i="1" l="1"/>
  <c r="M129" i="1" s="1"/>
  <c r="J129" i="1" s="1"/>
  <c r="D797" i="1"/>
  <c r="E797" i="1" s="1"/>
  <c r="N129" i="1" l="1"/>
  <c r="K129" i="1"/>
  <c r="S129" i="1"/>
  <c r="O129" i="1"/>
  <c r="D798" i="1"/>
  <c r="E798" i="1" s="1"/>
  <c r="F130" i="1" l="1"/>
  <c r="D799" i="1"/>
  <c r="E799" i="1" s="1"/>
  <c r="G130" i="1" l="1"/>
  <c r="I130" i="1"/>
  <c r="D800" i="1"/>
  <c r="E800" i="1" s="1"/>
  <c r="N130" i="1" l="1"/>
  <c r="M130" i="1"/>
  <c r="O130" i="1" s="1"/>
  <c r="D801" i="1"/>
  <c r="E801" i="1" s="1"/>
  <c r="F131" i="1" l="1"/>
  <c r="I131" i="1" s="1"/>
  <c r="S130" i="1"/>
  <c r="J130" i="1"/>
  <c r="D802" i="1"/>
  <c r="E802" i="1" s="1"/>
  <c r="G131" i="1" l="1"/>
  <c r="N131" i="1"/>
  <c r="M131" i="1"/>
  <c r="S131" i="1" s="1"/>
  <c r="K130" i="1"/>
  <c r="D803" i="1"/>
  <c r="E803" i="1" s="1"/>
  <c r="J131" i="1" l="1"/>
  <c r="K131" i="1" s="1"/>
  <c r="O131" i="1"/>
  <c r="D804" i="1"/>
  <c r="E804" i="1" s="1"/>
  <c r="F132" i="1" l="1"/>
  <c r="I132" i="1" s="1"/>
  <c r="D805" i="1"/>
  <c r="E805" i="1" s="1"/>
  <c r="M132" i="1" l="1"/>
  <c r="O132" i="1" s="1"/>
  <c r="N132" i="1"/>
  <c r="G132" i="1"/>
  <c r="D806" i="1"/>
  <c r="E806" i="1" s="1"/>
  <c r="F133" i="1" l="1"/>
  <c r="G133" i="1" s="1"/>
  <c r="S132" i="1"/>
  <c r="J132" i="1"/>
  <c r="K132" i="1" s="1"/>
  <c r="D807" i="1"/>
  <c r="E807" i="1" s="1"/>
  <c r="I133" i="1" l="1"/>
  <c r="N133" i="1" s="1"/>
  <c r="D808" i="1"/>
  <c r="E808" i="1" s="1"/>
  <c r="M133" i="1" l="1"/>
  <c r="O133" i="1" s="1"/>
  <c r="F134" i="1" s="1"/>
  <c r="G134" i="1" s="1"/>
  <c r="D809" i="1"/>
  <c r="E809" i="1" s="1"/>
  <c r="J133" i="1" l="1"/>
  <c r="K133" i="1" s="1"/>
  <c r="I134" i="1"/>
  <c r="N134" i="1" s="1"/>
  <c r="S133" i="1"/>
  <c r="D810" i="1"/>
  <c r="E810" i="1" s="1"/>
  <c r="M134" i="1" l="1"/>
  <c r="O134" i="1" s="1"/>
  <c r="D811" i="1"/>
  <c r="E811" i="1" s="1"/>
  <c r="S134" i="1" l="1"/>
  <c r="J134" i="1"/>
  <c r="K134" i="1" s="1"/>
  <c r="F135" i="1"/>
  <c r="I135" i="1" s="1"/>
  <c r="D812" i="1"/>
  <c r="E812" i="1" s="1"/>
  <c r="G135" i="1" l="1"/>
  <c r="M135" i="1"/>
  <c r="J135" i="1" s="1"/>
  <c r="N135" i="1"/>
  <c r="D813" i="1"/>
  <c r="E813" i="1" s="1"/>
  <c r="K135" i="1" l="1"/>
  <c r="S135" i="1"/>
  <c r="O135" i="1"/>
  <c r="D814" i="1"/>
  <c r="E814" i="1" s="1"/>
  <c r="F136" i="1" l="1"/>
  <c r="G136" i="1" s="1"/>
  <c r="D815" i="1"/>
  <c r="E815" i="1" s="1"/>
  <c r="I136" i="1" l="1"/>
  <c r="D816" i="1"/>
  <c r="E816" i="1" s="1"/>
  <c r="N136" i="1" l="1"/>
  <c r="M136" i="1"/>
  <c r="J136" i="1" s="1"/>
  <c r="D817" i="1"/>
  <c r="E817" i="1" s="1"/>
  <c r="S136" i="1" l="1"/>
  <c r="O136" i="1"/>
  <c r="K136" i="1"/>
  <c r="D818" i="1"/>
  <c r="E818" i="1" s="1"/>
  <c r="F137" i="1" l="1"/>
  <c r="G137" i="1" s="1"/>
  <c r="D819" i="1"/>
  <c r="E819" i="1" s="1"/>
  <c r="I137" i="1" l="1"/>
  <c r="N137" i="1" s="1"/>
  <c r="D820" i="1"/>
  <c r="E820" i="1" s="1"/>
  <c r="M137" i="1" l="1"/>
  <c r="S137" i="1" s="1"/>
  <c r="D821" i="1"/>
  <c r="E821" i="1" s="1"/>
  <c r="O137" i="1" l="1"/>
  <c r="J137" i="1"/>
  <c r="K137" i="1" s="1"/>
  <c r="D822" i="1"/>
  <c r="E822" i="1" s="1"/>
  <c r="F138" i="1" l="1"/>
  <c r="G138" i="1" s="1"/>
  <c r="D823" i="1"/>
  <c r="E823" i="1" s="1"/>
  <c r="I138" i="1" l="1"/>
  <c r="N138" i="1" s="1"/>
  <c r="D824" i="1"/>
  <c r="E824" i="1" s="1"/>
  <c r="M138" i="1" l="1"/>
  <c r="J138" i="1" s="1"/>
  <c r="K138" i="1" s="1"/>
  <c r="D825" i="1"/>
  <c r="E825" i="1" s="1"/>
  <c r="O138" i="1" l="1"/>
  <c r="S138" i="1"/>
  <c r="D826" i="1"/>
  <c r="E826" i="1" s="1"/>
  <c r="F139" i="1" l="1"/>
  <c r="G139" i="1" s="1"/>
  <c r="D827" i="1"/>
  <c r="E827" i="1" s="1"/>
  <c r="I139" i="1" l="1"/>
  <c r="M139" i="1" s="1"/>
  <c r="O139" i="1" s="1"/>
  <c r="D828" i="1"/>
  <c r="E828" i="1" s="1"/>
  <c r="N139" i="1" l="1"/>
  <c r="S139" i="1"/>
  <c r="J139" i="1"/>
  <c r="K139" i="1" s="1"/>
  <c r="F140" i="1"/>
  <c r="G140" i="1" s="1"/>
  <c r="D829" i="1"/>
  <c r="E829" i="1" s="1"/>
  <c r="I140" i="1" l="1"/>
  <c r="D830" i="1"/>
  <c r="E830" i="1" s="1"/>
  <c r="N140" i="1" l="1"/>
  <c r="M140" i="1"/>
  <c r="S140" i="1" s="1"/>
  <c r="D831" i="1"/>
  <c r="E831" i="1" s="1"/>
  <c r="J140" i="1" l="1"/>
  <c r="K140" i="1" s="1"/>
  <c r="O140" i="1"/>
  <c r="D832" i="1"/>
  <c r="E832" i="1" s="1"/>
  <c r="F141" i="1" l="1"/>
  <c r="D833" i="1"/>
  <c r="E833" i="1" s="1"/>
  <c r="G141" i="1" l="1"/>
  <c r="I141" i="1"/>
  <c r="N141" i="1" l="1"/>
  <c r="M141" i="1"/>
  <c r="S141" i="1" s="1"/>
  <c r="J141" i="1" l="1"/>
  <c r="O141" i="1"/>
  <c r="F142" i="1" l="1"/>
  <c r="G142" i="1" s="1"/>
  <c r="K141" i="1"/>
  <c r="I142" i="1" l="1"/>
  <c r="N142" i="1" l="1"/>
  <c r="M142" i="1"/>
  <c r="S142" i="1" s="1"/>
  <c r="J142" i="1" l="1"/>
  <c r="O142" i="1"/>
  <c r="F143" i="1" l="1"/>
  <c r="G143" i="1" s="1"/>
  <c r="K142" i="1"/>
  <c r="I143" i="1" l="1"/>
  <c r="M143" i="1" l="1"/>
  <c r="S143" i="1" s="1"/>
  <c r="N143" i="1"/>
  <c r="J143" i="1" l="1"/>
  <c r="K143" i="1" s="1"/>
  <c r="O143" i="1"/>
  <c r="F144" i="1" l="1"/>
  <c r="G144" i="1" s="1"/>
  <c r="I144" i="1" l="1"/>
  <c r="M144" i="1" l="1"/>
  <c r="S144" i="1" s="1"/>
  <c r="N144" i="1"/>
  <c r="J144" i="1" l="1"/>
  <c r="O144" i="1"/>
  <c r="F145" i="1" l="1"/>
  <c r="K144" i="1"/>
  <c r="G145" i="1" l="1"/>
  <c r="I145" i="1"/>
  <c r="M145" i="1" l="1"/>
  <c r="S145" i="1" s="1"/>
  <c r="N145" i="1"/>
  <c r="J145" i="1" l="1"/>
  <c r="K145" i="1" s="1"/>
  <c r="O145" i="1"/>
  <c r="F146" i="1" s="1"/>
  <c r="I146" i="1" s="1"/>
  <c r="M146" i="1" l="1"/>
  <c r="O146" i="1" s="1"/>
  <c r="N146" i="1"/>
  <c r="G146" i="1"/>
  <c r="S146" i="1" l="1"/>
  <c r="J146" i="1"/>
  <c r="K146" i="1" s="1"/>
  <c r="F147" i="1"/>
  <c r="G147" i="1" s="1"/>
  <c r="I147" i="1" l="1"/>
  <c r="M147" i="1" l="1"/>
  <c r="S147" i="1" s="1"/>
  <c r="N147" i="1"/>
  <c r="J147" i="1" l="1"/>
  <c r="K147" i="1" s="1"/>
  <c r="O147" i="1"/>
  <c r="F148" i="1" l="1"/>
  <c r="G148" i="1" l="1"/>
  <c r="I148" i="1"/>
  <c r="M148" i="1" l="1"/>
  <c r="S148" i="1" s="1"/>
  <c r="N148" i="1"/>
  <c r="J148" i="1" l="1"/>
  <c r="K148" i="1" s="1"/>
  <c r="O148" i="1"/>
  <c r="F149" i="1" l="1"/>
  <c r="G149" i="1" l="1"/>
  <c r="I149" i="1"/>
  <c r="M149" i="1" l="1"/>
  <c r="S149" i="1" s="1"/>
  <c r="N149" i="1"/>
  <c r="J149" i="1" l="1"/>
  <c r="O149" i="1"/>
  <c r="F150" i="1" l="1"/>
  <c r="I150" i="1" s="1"/>
  <c r="M150" i="1" s="1"/>
  <c r="K149" i="1"/>
  <c r="N150" i="1" l="1"/>
  <c r="J150" i="1"/>
  <c r="G150" i="1"/>
  <c r="S150" i="1"/>
  <c r="O150" i="1"/>
  <c r="K150" i="1" l="1"/>
  <c r="F151" i="1"/>
  <c r="I151" i="1" s="1"/>
  <c r="M151" i="1" s="1"/>
  <c r="N151" i="1" l="1"/>
  <c r="G151" i="1"/>
  <c r="S151" i="1"/>
  <c r="O151" i="1"/>
  <c r="J151" i="1"/>
  <c r="K151" i="1" l="1"/>
  <c r="F152" i="1"/>
  <c r="G152" i="1" s="1"/>
  <c r="I152" i="1" l="1"/>
  <c r="M152" i="1" l="1"/>
  <c r="S152" i="1" s="1"/>
  <c r="N152" i="1"/>
  <c r="O152" i="1" l="1"/>
  <c r="F153" i="1" s="1"/>
  <c r="J152" i="1"/>
  <c r="K152" i="1" s="1"/>
  <c r="G153" i="1" l="1"/>
  <c r="I153" i="1"/>
  <c r="M153" i="1" l="1"/>
  <c r="J153" i="1" s="1"/>
  <c r="N153" i="1"/>
  <c r="O153" i="1" l="1"/>
  <c r="F154" i="1" s="1"/>
  <c r="S153" i="1"/>
  <c r="K153" i="1"/>
  <c r="I154" i="1" l="1"/>
  <c r="G154" i="1"/>
  <c r="N154" i="1" l="1"/>
  <c r="M154" i="1"/>
  <c r="S154" i="1" s="1"/>
  <c r="O154" i="1" l="1"/>
  <c r="J154" i="1"/>
  <c r="K154" i="1" l="1"/>
  <c r="F155" i="1"/>
  <c r="G155" i="1" s="1"/>
  <c r="I155" i="1" l="1"/>
  <c r="N155" i="1" s="1"/>
  <c r="M155" i="1" l="1"/>
  <c r="J155" i="1" s="1"/>
  <c r="K155" i="1" s="1"/>
  <c r="O155" i="1" l="1"/>
  <c r="S155" i="1"/>
  <c r="F156" i="1" l="1"/>
  <c r="I156" i="1" s="1"/>
  <c r="M156" i="1" s="1"/>
  <c r="O156" i="1" s="1"/>
  <c r="G156" i="1" l="1"/>
  <c r="N156" i="1"/>
  <c r="S156" i="1"/>
  <c r="J156" i="1"/>
  <c r="F157" i="1"/>
  <c r="K156" i="1" l="1"/>
  <c r="G157" i="1"/>
  <c r="I157" i="1"/>
  <c r="M157" i="1" l="1"/>
  <c r="O157" i="1" s="1"/>
  <c r="N157" i="1"/>
  <c r="J157" i="1"/>
  <c r="S157" i="1" l="1"/>
  <c r="F158" i="1"/>
  <c r="G158" i="1" s="1"/>
  <c r="K157" i="1"/>
  <c r="I158" i="1" l="1"/>
  <c r="M158" i="1" s="1"/>
  <c r="J158" i="1" s="1"/>
  <c r="K158" i="1" s="1"/>
  <c r="N158" i="1" l="1"/>
  <c r="S158" i="1"/>
  <c r="O158" i="1"/>
  <c r="F159" i="1" l="1"/>
  <c r="I159" i="1" s="1"/>
  <c r="N159" i="1" l="1"/>
  <c r="M159" i="1"/>
  <c r="O159" i="1" s="1"/>
  <c r="G159" i="1"/>
  <c r="J159" i="1" l="1"/>
  <c r="K159" i="1" s="1"/>
  <c r="F160" i="1"/>
  <c r="G160" i="1" s="1"/>
  <c r="S159" i="1"/>
  <c r="I160" i="1" l="1"/>
  <c r="N160" i="1" l="1"/>
  <c r="M160" i="1"/>
  <c r="J160" i="1" s="1"/>
  <c r="K160" i="1" s="1"/>
  <c r="S160" i="1" l="1"/>
  <c r="O160" i="1"/>
  <c r="F161" i="1" l="1"/>
  <c r="G161" i="1" s="1"/>
  <c r="I161" i="1" l="1"/>
  <c r="M161" i="1" l="1"/>
  <c r="J161" i="1" s="1"/>
  <c r="K161" i="1" s="1"/>
  <c r="N161" i="1"/>
  <c r="O161" i="1" l="1"/>
  <c r="S161" i="1"/>
  <c r="F162" i="1" l="1"/>
  <c r="G162" i="1" s="1"/>
  <c r="I162" i="1" l="1"/>
  <c r="M162" i="1" l="1"/>
  <c r="O162" i="1" s="1"/>
  <c r="N162" i="1"/>
  <c r="J162" i="1" l="1"/>
  <c r="K162" i="1" s="1"/>
  <c r="S162" i="1"/>
  <c r="F163" i="1"/>
  <c r="G163" i="1" l="1"/>
  <c r="I163" i="1"/>
  <c r="N163" i="1" l="1"/>
  <c r="M163" i="1"/>
  <c r="O163" i="1" s="1"/>
  <c r="S163" i="1" l="1"/>
  <c r="F164" i="1"/>
  <c r="G164" i="1" s="1"/>
  <c r="J163" i="1"/>
  <c r="K163" i="1" s="1"/>
  <c r="I164" i="1" l="1"/>
  <c r="M164" i="1" l="1"/>
  <c r="O164" i="1" s="1"/>
  <c r="N164" i="1"/>
  <c r="S164" i="1" l="1"/>
  <c r="F165" i="1"/>
  <c r="I165" i="1" s="1"/>
  <c r="J164" i="1"/>
  <c r="K164" i="1" s="1"/>
  <c r="M165" i="1" l="1"/>
  <c r="O165" i="1" s="1"/>
  <c r="N165" i="1"/>
  <c r="G165" i="1"/>
  <c r="F166" i="1" l="1"/>
  <c r="G166" i="1" s="1"/>
  <c r="S165" i="1"/>
  <c r="J165" i="1"/>
  <c r="K165" i="1" s="1"/>
  <c r="I166" i="1" l="1"/>
  <c r="M166" i="1" s="1"/>
  <c r="S166" i="1" l="1"/>
  <c r="O166" i="1"/>
  <c r="F167" i="1" s="1"/>
  <c r="J166" i="1"/>
  <c r="K166" i="1" s="1"/>
  <c r="N166" i="1"/>
  <c r="G167" i="1" l="1"/>
  <c r="I167" i="1"/>
  <c r="M167" i="1" l="1"/>
  <c r="N167" i="1"/>
  <c r="J167" i="1" l="1"/>
  <c r="K167" i="1" s="1"/>
  <c r="S167" i="1"/>
  <c r="O167" i="1"/>
  <c r="F168" i="1" l="1"/>
  <c r="G168" i="1" l="1"/>
  <c r="I168" i="1"/>
  <c r="N168" i="1" l="1"/>
  <c r="M168" i="1"/>
  <c r="O168" i="1" s="1"/>
  <c r="S168" i="1" l="1"/>
  <c r="F169" i="1"/>
  <c r="G169" i="1" s="1"/>
  <c r="J168" i="1"/>
  <c r="K168" i="1" s="1"/>
  <c r="I169" i="1" l="1"/>
  <c r="M169" i="1" s="1"/>
  <c r="S169" i="1" s="1"/>
  <c r="O169" i="1" l="1"/>
  <c r="F170" i="1" s="1"/>
  <c r="G170" i="1" s="1"/>
  <c r="N169" i="1"/>
  <c r="J169" i="1"/>
  <c r="K169" i="1" s="1"/>
  <c r="I170" i="1" l="1"/>
  <c r="M170" i="1" l="1"/>
  <c r="S170" i="1" s="1"/>
  <c r="N170" i="1"/>
  <c r="O170" i="1" l="1"/>
  <c r="J170" i="1"/>
  <c r="K170" i="1" s="1"/>
  <c r="F171" i="1" l="1"/>
  <c r="G171" i="1" s="1"/>
  <c r="I171" i="1" l="1"/>
  <c r="M171" i="1" s="1"/>
  <c r="J171" i="1" s="1"/>
  <c r="K171" i="1" s="1"/>
  <c r="S171" i="1" l="1"/>
  <c r="N171" i="1"/>
  <c r="O171" i="1"/>
  <c r="F172" i="1" l="1"/>
  <c r="I172" i="1" s="1"/>
  <c r="N172" i="1" s="1"/>
  <c r="M172" i="1" l="1"/>
  <c r="O172" i="1" s="1"/>
  <c r="G172" i="1"/>
  <c r="J172" i="1" l="1"/>
  <c r="S172" i="1"/>
  <c r="F173" i="1"/>
  <c r="I173" i="1" s="1"/>
  <c r="M173" i="1" s="1"/>
  <c r="S173" i="1" s="1"/>
  <c r="K172" i="1"/>
  <c r="G173" i="1" l="1"/>
  <c r="N173" i="1"/>
  <c r="O173" i="1"/>
  <c r="J173" i="1"/>
  <c r="K173" i="1" s="1"/>
  <c r="F174" i="1" l="1"/>
  <c r="G174" i="1" s="1"/>
  <c r="I174" i="1" l="1"/>
  <c r="N174" i="1" s="1"/>
  <c r="M174" i="1" l="1"/>
  <c r="S174" i="1" s="1"/>
  <c r="O174" i="1"/>
  <c r="F175" i="1" s="1"/>
  <c r="J174" i="1"/>
  <c r="K174" i="1" s="1"/>
  <c r="I175" i="1" l="1"/>
  <c r="G175" i="1"/>
  <c r="M175" i="1" l="1"/>
  <c r="N175" i="1"/>
  <c r="O175" i="1" l="1"/>
  <c r="J175" i="1"/>
  <c r="K175" i="1" s="1"/>
  <c r="S175" i="1"/>
  <c r="F176" i="1" l="1"/>
  <c r="G176" i="1" s="1"/>
  <c r="I176" i="1" l="1"/>
  <c r="M176" i="1" s="1"/>
  <c r="N176" i="1" l="1"/>
  <c r="O176" i="1"/>
  <c r="J176" i="1"/>
  <c r="K176" i="1" s="1"/>
  <c r="S176" i="1"/>
  <c r="F177" i="1"/>
  <c r="I177" i="1" l="1"/>
  <c r="G177" i="1"/>
  <c r="N177" i="1" l="1"/>
  <c r="M177" i="1"/>
  <c r="S177" i="1" s="1"/>
  <c r="J177" i="1" l="1"/>
  <c r="K177" i="1" s="1"/>
  <c r="O177" i="1"/>
  <c r="F178" i="1" l="1"/>
  <c r="I178" i="1" s="1"/>
  <c r="G178" i="1" l="1"/>
  <c r="M178" i="1"/>
  <c r="S178" i="1" s="1"/>
  <c r="N178" i="1"/>
  <c r="J178" i="1" l="1"/>
  <c r="K178" i="1" s="1"/>
  <c r="O178" i="1"/>
  <c r="F179" i="1" l="1"/>
  <c r="I179" i="1" s="1"/>
  <c r="M179" i="1" s="1"/>
  <c r="J179" i="1" s="1"/>
  <c r="N179" i="1" l="1"/>
  <c r="O179" i="1"/>
  <c r="G179" i="1"/>
  <c r="K179" i="1" s="1"/>
  <c r="S179" i="1"/>
  <c r="F180" i="1" l="1"/>
  <c r="G180" i="1" s="1"/>
  <c r="I180" i="1" l="1"/>
  <c r="M180" i="1" l="1"/>
  <c r="S180" i="1" s="1"/>
  <c r="N180" i="1"/>
  <c r="O180" i="1" l="1"/>
  <c r="F181" i="1" s="1"/>
  <c r="J180" i="1"/>
  <c r="K180" i="1" s="1"/>
  <c r="G181" i="1" l="1"/>
  <c r="I181" i="1"/>
  <c r="M181" i="1" l="1"/>
  <c r="O181" i="1" s="1"/>
  <c r="N181" i="1"/>
  <c r="J181" i="1" l="1"/>
  <c r="K181" i="1" s="1"/>
  <c r="F182" i="1"/>
  <c r="G182" i="1" s="1"/>
  <c r="S181" i="1"/>
  <c r="I182" i="1" l="1"/>
  <c r="M182" i="1" l="1"/>
  <c r="J182" i="1" s="1"/>
  <c r="K182" i="1" s="1"/>
  <c r="N182" i="1"/>
  <c r="S182" i="1" l="1"/>
  <c r="O182" i="1"/>
  <c r="F183" i="1" s="1"/>
  <c r="I183" i="1" l="1"/>
  <c r="G183" i="1"/>
  <c r="M183" i="1" l="1"/>
  <c r="O183" i="1" s="1"/>
  <c r="N183" i="1"/>
  <c r="S183" i="1"/>
  <c r="J183" i="1"/>
  <c r="K183" i="1" s="1"/>
  <c r="F184" i="1" l="1"/>
  <c r="G184" i="1" s="1"/>
  <c r="I184" i="1" l="1"/>
  <c r="M184" i="1" s="1"/>
  <c r="J184" i="1" s="1"/>
  <c r="K184" i="1" s="1"/>
  <c r="S184" i="1" l="1"/>
  <c r="O184" i="1"/>
  <c r="N184" i="1"/>
  <c r="F185" i="1" l="1"/>
  <c r="I185" i="1" s="1"/>
  <c r="N185" i="1" s="1"/>
  <c r="G185" i="1" l="1"/>
  <c r="M185" i="1"/>
  <c r="O185" i="1" s="1"/>
  <c r="F186" i="1" s="1"/>
  <c r="I186" i="1" s="1"/>
  <c r="N186" i="1" s="1"/>
  <c r="S185" i="1" l="1"/>
  <c r="J185" i="1"/>
  <c r="K185" i="1" s="1"/>
  <c r="G186" i="1"/>
  <c r="M186" i="1"/>
  <c r="S186" i="1" l="1"/>
  <c r="O186" i="1"/>
  <c r="J186" i="1"/>
  <c r="K186" i="1" s="1"/>
  <c r="F187" i="1" l="1"/>
  <c r="I187" i="1" s="1"/>
  <c r="N187" i="1" l="1"/>
  <c r="M187" i="1"/>
  <c r="O187" i="1" s="1"/>
  <c r="G187" i="1"/>
  <c r="S187" i="1" l="1"/>
  <c r="F188" i="1"/>
  <c r="G188" i="1" s="1"/>
  <c r="J187" i="1"/>
  <c r="K187" i="1" s="1"/>
  <c r="I188" i="1" l="1"/>
  <c r="M188" i="1" l="1"/>
  <c r="J188" i="1" s="1"/>
  <c r="K188" i="1" s="1"/>
  <c r="N188" i="1"/>
  <c r="O188" i="1" l="1"/>
  <c r="S188" i="1"/>
  <c r="F189" i="1" l="1"/>
  <c r="G189" i="1" s="1"/>
  <c r="I189" i="1" l="1"/>
  <c r="N189" i="1" s="1"/>
  <c r="M189" i="1" l="1"/>
  <c r="O189" i="1" s="1"/>
  <c r="F190" i="1" s="1"/>
  <c r="J189" i="1" l="1"/>
  <c r="K189" i="1" s="1"/>
  <c r="S189" i="1"/>
  <c r="G190" i="1"/>
  <c r="I190" i="1"/>
  <c r="M190" i="1" s="1"/>
  <c r="N190" i="1" l="1"/>
  <c r="S190" i="1"/>
  <c r="J190" i="1"/>
  <c r="K190" i="1" s="1"/>
  <c r="O190" i="1"/>
  <c r="F191" i="1" l="1"/>
  <c r="I191" i="1" s="1"/>
  <c r="N191" i="1" s="1"/>
  <c r="G191" i="1" l="1"/>
  <c r="M191" i="1"/>
  <c r="O191" i="1" s="1"/>
  <c r="F192" i="1" l="1"/>
  <c r="I192" i="1" s="1"/>
  <c r="M192" i="1" s="1"/>
  <c r="J191" i="1"/>
  <c r="K191" i="1" s="1"/>
  <c r="S191" i="1"/>
  <c r="G192" i="1" l="1"/>
  <c r="N192" i="1"/>
  <c r="J192" i="1"/>
  <c r="K192" i="1" s="1"/>
  <c r="S192" i="1"/>
  <c r="O192" i="1"/>
  <c r="F193" i="1" l="1"/>
  <c r="G193" i="1" l="1"/>
  <c r="I193" i="1"/>
  <c r="M193" i="1" l="1"/>
  <c r="S193" i="1" s="1"/>
  <c r="N193" i="1"/>
  <c r="J193" i="1" l="1"/>
  <c r="K193" i="1" s="1"/>
  <c r="O193" i="1"/>
  <c r="F194" i="1" l="1"/>
  <c r="G194" i="1" s="1"/>
  <c r="I194" i="1"/>
  <c r="M194" i="1" l="1"/>
  <c r="O194" i="1" s="1"/>
  <c r="N194" i="1"/>
  <c r="J194" i="1"/>
  <c r="K194" i="1" s="1"/>
  <c r="S194" i="1"/>
  <c r="F195" i="1" l="1"/>
  <c r="I195" i="1" s="1"/>
  <c r="M195" i="1" s="1"/>
  <c r="S195" i="1" s="1"/>
  <c r="G195" i="1" l="1"/>
  <c r="N195" i="1"/>
  <c r="O195" i="1"/>
  <c r="J195" i="1"/>
  <c r="K195" i="1" s="1"/>
  <c r="F196" i="1" l="1"/>
  <c r="I196" i="1" l="1"/>
  <c r="G196" i="1"/>
  <c r="N196" i="1" l="1"/>
  <c r="M196" i="1"/>
  <c r="O196" i="1" s="1"/>
  <c r="F197" i="1" l="1"/>
  <c r="I197" i="1" s="1"/>
  <c r="J196" i="1"/>
  <c r="K196" i="1" s="1"/>
  <c r="S196" i="1"/>
  <c r="N197" i="1" l="1"/>
  <c r="M197" i="1"/>
  <c r="O197" i="1" s="1"/>
  <c r="F198" i="1" s="1"/>
  <c r="G197" i="1"/>
  <c r="J197" i="1" l="1"/>
  <c r="K197" i="1" s="1"/>
  <c r="G198" i="1"/>
  <c r="I198" i="1"/>
  <c r="M198" i="1" s="1"/>
  <c r="S198" i="1" s="1"/>
  <c r="S197" i="1"/>
  <c r="J198" i="1" l="1"/>
  <c r="K198" i="1" s="1"/>
  <c r="O198" i="1"/>
  <c r="N198" i="1"/>
  <c r="F199" i="1" l="1"/>
  <c r="G199" i="1" s="1"/>
  <c r="I199" i="1" l="1"/>
  <c r="N199" i="1" s="1"/>
  <c r="M199" i="1" l="1"/>
  <c r="O199" i="1" s="1"/>
  <c r="F200" i="1" l="1"/>
  <c r="G200" i="1" s="1"/>
  <c r="J199" i="1"/>
  <c r="K199" i="1" s="1"/>
  <c r="S199" i="1"/>
  <c r="I200" i="1" l="1"/>
  <c r="M200" i="1" l="1"/>
  <c r="O200" i="1" s="1"/>
  <c r="N200" i="1"/>
  <c r="F201" i="1" l="1"/>
  <c r="I201" i="1" s="1"/>
  <c r="J200" i="1"/>
  <c r="K200" i="1" s="1"/>
  <c r="S200" i="1"/>
  <c r="G201" i="1" l="1"/>
  <c r="M201" i="1"/>
  <c r="O201" i="1" s="1"/>
  <c r="N201" i="1"/>
  <c r="S201" i="1" l="1"/>
  <c r="J201" i="1"/>
  <c r="K201" i="1" s="1"/>
  <c r="F202" i="1"/>
  <c r="I202" i="1" s="1"/>
  <c r="M202" i="1" l="1"/>
  <c r="O202" i="1" s="1"/>
  <c r="N202" i="1"/>
  <c r="G202" i="1"/>
  <c r="S202" i="1" l="1"/>
  <c r="F203" i="1"/>
  <c r="J202" i="1"/>
  <c r="K202" i="1" s="1"/>
  <c r="G203" i="1" l="1"/>
  <c r="I203" i="1"/>
  <c r="M203" i="1" l="1"/>
  <c r="O203" i="1" s="1"/>
  <c r="N203" i="1"/>
  <c r="J203" i="1" l="1"/>
  <c r="K203" i="1" s="1"/>
  <c r="S203" i="1"/>
  <c r="F204" i="1"/>
  <c r="G204" i="1" s="1"/>
  <c r="I204" i="1" l="1"/>
  <c r="M204" i="1" s="1"/>
  <c r="S204" i="1" l="1"/>
  <c r="O204" i="1"/>
  <c r="J204" i="1"/>
  <c r="K204" i="1" s="1"/>
  <c r="N204" i="1"/>
  <c r="F205" i="1"/>
  <c r="G205" i="1" s="1"/>
  <c r="I205" i="1" l="1"/>
  <c r="N205" i="1" l="1"/>
  <c r="M205" i="1"/>
  <c r="O205" i="1" s="1"/>
  <c r="F206" i="1" l="1"/>
  <c r="G206" i="1" s="1"/>
  <c r="J205" i="1"/>
  <c r="K205" i="1" s="1"/>
  <c r="S205" i="1"/>
  <c r="I206" i="1" l="1"/>
  <c r="M206" i="1" l="1"/>
  <c r="O206" i="1" s="1"/>
  <c r="N206" i="1"/>
  <c r="J206" i="1" l="1"/>
  <c r="K206" i="1" s="1"/>
  <c r="F207" i="1"/>
  <c r="S206" i="1"/>
  <c r="G207" i="1" l="1"/>
  <c r="I207" i="1"/>
  <c r="N207" i="1" l="1"/>
  <c r="M207" i="1"/>
  <c r="O207" i="1" s="1"/>
  <c r="F208" i="1" l="1"/>
  <c r="I208" i="1" s="1"/>
  <c r="J207" i="1"/>
  <c r="K207" i="1" s="1"/>
  <c r="S207" i="1"/>
  <c r="M208" i="1" l="1"/>
  <c r="O208" i="1" s="1"/>
  <c r="F209" i="1" s="1"/>
  <c r="N208" i="1"/>
  <c r="G208" i="1"/>
  <c r="G209" i="1" l="1"/>
  <c r="S208" i="1"/>
  <c r="J208" i="1"/>
  <c r="K208" i="1" s="1"/>
  <c r="I209" i="1"/>
  <c r="N209" i="1" l="1"/>
  <c r="M209" i="1"/>
  <c r="O209" i="1" s="1"/>
  <c r="F210" i="1" l="1"/>
  <c r="I210" i="1" s="1"/>
  <c r="N210" i="1" s="1"/>
  <c r="J209" i="1"/>
  <c r="K209" i="1" s="1"/>
  <c r="S209" i="1"/>
  <c r="G210" i="1" l="1"/>
  <c r="M210" i="1"/>
  <c r="O210" i="1" s="1"/>
  <c r="S210" i="1" l="1"/>
  <c r="J210" i="1"/>
  <c r="K210" i="1" s="1"/>
  <c r="F211" i="1"/>
  <c r="G211" i="1" s="1"/>
  <c r="I211" i="1" l="1"/>
  <c r="M211" i="1" l="1"/>
  <c r="N211" i="1"/>
  <c r="S211" i="1" l="1"/>
  <c r="O211" i="1"/>
  <c r="J211" i="1"/>
  <c r="K211" i="1" s="1"/>
  <c r="F212" i="1" l="1"/>
  <c r="G212" i="1" s="1"/>
  <c r="I212" i="1" l="1"/>
  <c r="M212" i="1" l="1"/>
  <c r="S212" i="1" s="1"/>
  <c r="N212" i="1"/>
  <c r="O212" i="1" l="1"/>
  <c r="F213" i="1" s="1"/>
  <c r="I213" i="1" s="1"/>
  <c r="J212" i="1"/>
  <c r="K212" i="1" s="1"/>
  <c r="G213" i="1" l="1"/>
  <c r="M213" i="1"/>
  <c r="S213" i="1" s="1"/>
  <c r="N213" i="1"/>
  <c r="J213" i="1" l="1"/>
  <c r="K213" i="1" s="1"/>
  <c r="O213" i="1"/>
  <c r="F214" i="1" l="1"/>
  <c r="I214" i="1" s="1"/>
  <c r="M214" i="1" s="1"/>
  <c r="S214" i="1" s="1"/>
  <c r="G214" i="1" l="1"/>
  <c r="N214" i="1"/>
  <c r="O214" i="1"/>
  <c r="F215" i="1" s="1"/>
  <c r="J214" i="1"/>
  <c r="K214" i="1" l="1"/>
  <c r="G215" i="1"/>
  <c r="I215" i="1"/>
  <c r="N215" i="1" l="1"/>
  <c r="M215" i="1"/>
  <c r="O215" i="1" s="1"/>
  <c r="J215" i="1" l="1"/>
  <c r="K215" i="1" s="1"/>
  <c r="S215" i="1"/>
  <c r="F216" i="1"/>
  <c r="I216" i="1" l="1"/>
  <c r="G216" i="1"/>
  <c r="M216" i="1" l="1"/>
  <c r="J216" i="1" s="1"/>
  <c r="K216" i="1" s="1"/>
  <c r="N216" i="1"/>
  <c r="S216" i="1" l="1"/>
  <c r="O216" i="1"/>
  <c r="F217" i="1" s="1"/>
  <c r="G217" i="1" l="1"/>
  <c r="I217" i="1"/>
  <c r="M217" i="1" l="1"/>
  <c r="J217" i="1" s="1"/>
  <c r="K217" i="1" s="1"/>
  <c r="N217" i="1"/>
  <c r="S217" i="1" l="1"/>
  <c r="O217" i="1"/>
  <c r="F218" i="1" s="1"/>
  <c r="G218" i="1" l="1"/>
  <c r="I218" i="1"/>
  <c r="N218" i="1" l="1"/>
  <c r="M218" i="1"/>
  <c r="O218" i="1" l="1"/>
  <c r="S218" i="1"/>
  <c r="J218" i="1"/>
  <c r="K218" i="1" s="1"/>
  <c r="F219" i="1" l="1"/>
  <c r="I219" i="1" s="1"/>
  <c r="M219" i="1" l="1"/>
  <c r="O219" i="1" s="1"/>
  <c r="N219" i="1"/>
  <c r="G219" i="1"/>
  <c r="S219" i="1" l="1"/>
  <c r="J219" i="1"/>
  <c r="K219" i="1" s="1"/>
  <c r="F220" i="1"/>
  <c r="I220" i="1" l="1"/>
  <c r="G220" i="1"/>
  <c r="M220" i="1" l="1"/>
  <c r="O220" i="1" s="1"/>
  <c r="N220" i="1"/>
  <c r="J220" i="1" l="1"/>
  <c r="K220" i="1" s="1"/>
  <c r="F221" i="1"/>
  <c r="I221" i="1" s="1"/>
  <c r="S220" i="1"/>
  <c r="N221" i="1" l="1"/>
  <c r="M221" i="1"/>
  <c r="O221" i="1" s="1"/>
  <c r="G221" i="1"/>
  <c r="F222" i="1" l="1"/>
  <c r="G222" i="1" s="1"/>
  <c r="S221" i="1"/>
  <c r="J221" i="1"/>
  <c r="K221" i="1" s="1"/>
  <c r="I222" i="1" l="1"/>
  <c r="N222" i="1" l="1"/>
  <c r="M222" i="1"/>
  <c r="O222" i="1" l="1"/>
  <c r="J222" i="1"/>
  <c r="K222" i="1" s="1"/>
  <c r="S222" i="1"/>
  <c r="F223" i="1" l="1"/>
  <c r="I223" i="1" s="1"/>
  <c r="M223" i="1" s="1"/>
  <c r="J223" i="1" s="1"/>
  <c r="G223" i="1" l="1"/>
  <c r="K223" i="1" s="1"/>
  <c r="N223" i="1"/>
  <c r="O223" i="1"/>
  <c r="S223" i="1"/>
  <c r="F224" i="1" l="1"/>
  <c r="G224" i="1" l="1"/>
  <c r="I224" i="1"/>
  <c r="M224" i="1" l="1"/>
  <c r="O224" i="1" s="1"/>
  <c r="N224" i="1"/>
  <c r="S224" i="1" l="1"/>
  <c r="F225" i="1"/>
  <c r="G225" i="1" s="1"/>
  <c r="J224" i="1"/>
  <c r="K224" i="1" s="1"/>
  <c r="I225" i="1" l="1"/>
  <c r="M225" i="1" l="1"/>
  <c r="J225" i="1" s="1"/>
  <c r="K225" i="1" s="1"/>
  <c r="N225" i="1"/>
  <c r="O225" i="1" l="1"/>
  <c r="S225" i="1"/>
  <c r="F226" i="1" l="1"/>
  <c r="I226" i="1" s="1"/>
  <c r="M226" i="1" l="1"/>
  <c r="J226" i="1" s="1"/>
  <c r="N226" i="1"/>
  <c r="G226" i="1"/>
  <c r="S226" i="1" l="1"/>
  <c r="O226" i="1"/>
  <c r="F227" i="1" s="1"/>
  <c r="I227" i="1" s="1"/>
  <c r="N227" i="1" s="1"/>
  <c r="K226" i="1"/>
  <c r="G227" i="1" l="1"/>
  <c r="M227" i="1"/>
  <c r="J227" i="1" s="1"/>
  <c r="K227" i="1" l="1"/>
  <c r="S227" i="1"/>
  <c r="O227" i="1"/>
  <c r="F228" i="1" l="1"/>
  <c r="I228" i="1" l="1"/>
  <c r="G228" i="1"/>
  <c r="M228" i="1" l="1"/>
  <c r="O228" i="1" s="1"/>
  <c r="N228" i="1"/>
  <c r="S228" i="1" l="1"/>
  <c r="J228" i="1"/>
  <c r="K228" i="1" s="1"/>
  <c r="F229" i="1"/>
  <c r="G229" i="1" s="1"/>
  <c r="I229" i="1" l="1"/>
  <c r="N229" i="1" s="1"/>
  <c r="M229" i="1" l="1"/>
  <c r="S229" i="1" s="1"/>
  <c r="J229" i="1" l="1"/>
  <c r="K229" i="1" s="1"/>
  <c r="O229" i="1"/>
  <c r="F230" i="1" l="1"/>
  <c r="G230" i="1" s="1"/>
  <c r="I230" i="1" l="1"/>
  <c r="M230" i="1" l="1"/>
  <c r="S230" i="1" s="1"/>
  <c r="N230" i="1"/>
  <c r="J230" i="1" l="1"/>
  <c r="K230" i="1" s="1"/>
  <c r="O230" i="1"/>
  <c r="F231" i="1" l="1"/>
  <c r="G231" i="1" l="1"/>
  <c r="I231" i="1"/>
  <c r="N231" i="1" l="1"/>
  <c r="M231" i="1"/>
  <c r="O231" i="1" s="1"/>
  <c r="F232" i="1" l="1"/>
  <c r="G232" i="1" s="1"/>
  <c r="S231" i="1"/>
  <c r="J231" i="1"/>
  <c r="K231" i="1" s="1"/>
  <c r="I232" i="1" l="1"/>
  <c r="M232" i="1" l="1"/>
  <c r="N232" i="1"/>
  <c r="S232" i="1" l="1"/>
  <c r="J232" i="1"/>
  <c r="K232" i="1" s="1"/>
  <c r="O232" i="1"/>
  <c r="F233" i="1" l="1"/>
  <c r="G233" i="1" s="1"/>
  <c r="I233" i="1" l="1"/>
  <c r="N233" i="1" l="1"/>
  <c r="M233" i="1"/>
  <c r="S233" i="1" s="1"/>
  <c r="O233" i="1" l="1"/>
  <c r="J233" i="1"/>
  <c r="K233" i="1" s="1"/>
  <c r="F234" i="1"/>
  <c r="G234" i="1" s="1"/>
  <c r="I234" i="1" l="1"/>
  <c r="M234" i="1" l="1"/>
  <c r="O234" i="1" s="1"/>
  <c r="N234" i="1"/>
  <c r="J234" i="1" l="1"/>
  <c r="K234" i="1" s="1"/>
  <c r="F235" i="1"/>
  <c r="G235" i="1" s="1"/>
  <c r="S234" i="1"/>
  <c r="I235" i="1" l="1"/>
  <c r="N235" i="1" l="1"/>
  <c r="M235" i="1"/>
  <c r="O235" i="1" l="1"/>
  <c r="J235" i="1"/>
  <c r="K235" i="1" s="1"/>
  <c r="S235" i="1"/>
  <c r="F236" i="1" l="1"/>
  <c r="I236" i="1" s="1"/>
  <c r="M236" i="1" s="1"/>
  <c r="J236" i="1" l="1"/>
  <c r="O236" i="1"/>
  <c r="N236" i="1"/>
  <c r="G236" i="1"/>
  <c r="S236" i="1"/>
  <c r="F237" i="1" l="1"/>
  <c r="I237" i="1" s="1"/>
  <c r="M237" i="1" s="1"/>
  <c r="O237" i="1" s="1"/>
  <c r="K236" i="1"/>
  <c r="N237" i="1" l="1"/>
  <c r="J237" i="1"/>
  <c r="F238" i="1"/>
  <c r="G237" i="1"/>
  <c r="S237" i="1"/>
  <c r="G238" i="1" l="1"/>
  <c r="K237" i="1"/>
  <c r="I238" i="1"/>
  <c r="M238" i="1" l="1"/>
  <c r="O238" i="1" s="1"/>
  <c r="N238" i="1"/>
  <c r="S238" i="1" l="1"/>
  <c r="J238" i="1"/>
  <c r="K238" i="1" s="1"/>
  <c r="F239" i="1"/>
  <c r="I239" i="1" s="1"/>
  <c r="N239" i="1" l="1"/>
  <c r="M239" i="1"/>
  <c r="S239" i="1" s="1"/>
  <c r="G239" i="1"/>
  <c r="O239" i="1" l="1"/>
  <c r="J239" i="1"/>
  <c r="K239" i="1" s="1"/>
  <c r="F240" i="1" l="1"/>
  <c r="I240" i="1" l="1"/>
  <c r="G240" i="1"/>
  <c r="N240" i="1" l="1"/>
  <c r="M240" i="1"/>
  <c r="J240" i="1" s="1"/>
  <c r="K240" i="1" s="1"/>
  <c r="O240" i="1" l="1"/>
  <c r="S240" i="1"/>
  <c r="F241" i="1" l="1"/>
  <c r="G241" i="1" l="1"/>
  <c r="I241" i="1"/>
  <c r="M241" i="1" l="1"/>
  <c r="O241" i="1" s="1"/>
  <c r="N241" i="1"/>
  <c r="J241" i="1" l="1"/>
  <c r="K241" i="1" s="1"/>
  <c r="F242" i="1"/>
  <c r="S241" i="1"/>
  <c r="I242" i="1" l="1"/>
  <c r="G242" i="1"/>
  <c r="N242" i="1" l="1"/>
  <c r="M242" i="1"/>
  <c r="O242" i="1" s="1"/>
  <c r="F243" i="1" l="1"/>
  <c r="I243" i="1" s="1"/>
  <c r="M243" i="1" s="1"/>
  <c r="S243" i="1" s="1"/>
  <c r="J242" i="1"/>
  <c r="K242" i="1" s="1"/>
  <c r="S242" i="1"/>
  <c r="G243" i="1" l="1"/>
  <c r="N243" i="1"/>
  <c r="J243" i="1"/>
  <c r="O243" i="1"/>
  <c r="K243" i="1" l="1"/>
  <c r="F244" i="1"/>
  <c r="G244" i="1" s="1"/>
  <c r="I244" i="1" l="1"/>
  <c r="M244" i="1" l="1"/>
  <c r="S244" i="1" s="1"/>
  <c r="N244" i="1"/>
  <c r="O244" i="1" l="1"/>
  <c r="J244" i="1"/>
  <c r="K244" i="1" s="1"/>
  <c r="F245" i="1" l="1"/>
  <c r="G245" i="1" s="1"/>
  <c r="I245" i="1" l="1"/>
  <c r="M245" i="1" s="1"/>
  <c r="S245" i="1" s="1"/>
  <c r="N245" i="1" l="1"/>
  <c r="O245" i="1"/>
  <c r="J245" i="1"/>
  <c r="K245" i="1" s="1"/>
  <c r="F246" i="1" l="1"/>
  <c r="I246" i="1" s="1"/>
  <c r="M246" i="1" l="1"/>
  <c r="O246" i="1" s="1"/>
  <c r="N246" i="1"/>
  <c r="G246" i="1"/>
  <c r="S246" i="1" l="1"/>
  <c r="J246" i="1"/>
  <c r="K246" i="1" s="1"/>
  <c r="F247" i="1"/>
  <c r="G247" i="1" l="1"/>
  <c r="I247" i="1"/>
  <c r="N247" i="1" l="1"/>
  <c r="M247" i="1"/>
  <c r="O247" i="1" s="1"/>
  <c r="J247" i="1" l="1"/>
  <c r="K247" i="1" s="1"/>
  <c r="F248" i="1"/>
  <c r="G248" i="1" s="1"/>
  <c r="S247" i="1"/>
  <c r="I248" i="1" l="1"/>
  <c r="M248" i="1" l="1"/>
  <c r="J248" i="1" s="1"/>
  <c r="K248" i="1" s="1"/>
  <c r="N248" i="1"/>
  <c r="O248" i="1" l="1"/>
  <c r="S248" i="1"/>
  <c r="F249" i="1" l="1"/>
  <c r="G249" i="1" s="1"/>
  <c r="I249" i="1" l="1"/>
  <c r="N249" i="1" l="1"/>
  <c r="M249" i="1"/>
  <c r="J249" i="1" s="1"/>
  <c r="K249" i="1" s="1"/>
  <c r="O249" i="1" l="1"/>
  <c r="S249" i="1"/>
  <c r="F250" i="1" l="1"/>
  <c r="I250" i="1" s="1"/>
  <c r="N250" i="1" s="1"/>
  <c r="G250" i="1" l="1"/>
  <c r="M250" i="1"/>
  <c r="J250" i="1" s="1"/>
  <c r="K250" i="1" s="1"/>
  <c r="O250" i="1" l="1"/>
  <c r="S250" i="1"/>
  <c r="F251" i="1" l="1"/>
  <c r="I251" i="1" s="1"/>
  <c r="G251" i="1" l="1"/>
  <c r="N251" i="1"/>
  <c r="M251" i="1"/>
  <c r="S251" i="1" s="1"/>
  <c r="O251" i="1" l="1"/>
  <c r="F252" i="1" s="1"/>
  <c r="I252" i="1" s="1"/>
  <c r="N252" i="1" s="1"/>
  <c r="J251" i="1"/>
  <c r="K251" i="1" s="1"/>
  <c r="G252" i="1" l="1"/>
  <c r="M252" i="1"/>
  <c r="S252" i="1" s="1"/>
  <c r="J252" i="1" l="1"/>
  <c r="K252" i="1" s="1"/>
  <c r="O252" i="1"/>
  <c r="F253" i="1" s="1"/>
  <c r="I253" i="1" s="1"/>
  <c r="N253" i="1" s="1"/>
  <c r="M253" i="1" l="1"/>
  <c r="J253" i="1" s="1"/>
  <c r="G253" i="1"/>
  <c r="S253" i="1" l="1"/>
  <c r="K253" i="1"/>
  <c r="O253" i="1"/>
  <c r="F254" i="1" s="1"/>
  <c r="G254" i="1" s="1"/>
  <c r="I254" i="1" l="1"/>
  <c r="M254" i="1" s="1"/>
  <c r="N254" i="1" l="1"/>
  <c r="S254" i="1"/>
  <c r="O254" i="1"/>
  <c r="J254" i="1"/>
  <c r="K254" i="1" s="1"/>
  <c r="F255" i="1" l="1"/>
  <c r="I255" i="1" l="1"/>
  <c r="G255" i="1"/>
  <c r="N255" i="1" l="1"/>
  <c r="M255" i="1"/>
  <c r="S255" i="1" s="1"/>
  <c r="J255" i="1" l="1"/>
  <c r="K255" i="1" s="1"/>
  <c r="O255" i="1"/>
  <c r="F256" i="1" l="1"/>
  <c r="I256" i="1" s="1"/>
  <c r="M256" i="1" s="1"/>
  <c r="J256" i="1" s="1"/>
  <c r="G256" i="1" l="1"/>
  <c r="K256" i="1" s="1"/>
  <c r="S256" i="1"/>
  <c r="N256" i="1"/>
  <c r="O256" i="1"/>
  <c r="F257" i="1" l="1"/>
  <c r="G257" i="1" s="1"/>
  <c r="I257" i="1" l="1"/>
  <c r="N257" i="1" s="1"/>
  <c r="M257" i="1" l="1"/>
  <c r="J257" i="1" s="1"/>
  <c r="K257" i="1" s="1"/>
  <c r="O257" i="1" l="1"/>
  <c r="S257" i="1"/>
  <c r="F258" i="1"/>
  <c r="I258" i="1" s="1"/>
  <c r="N258" i="1" s="1"/>
  <c r="M258" i="1" l="1"/>
  <c r="S258" i="1" s="1"/>
  <c r="G258" i="1"/>
  <c r="O258" i="1" l="1"/>
  <c r="J258" i="1"/>
  <c r="K258" i="1" s="1"/>
  <c r="F259" i="1" l="1"/>
  <c r="G259" i="1" s="1"/>
  <c r="I259" i="1" l="1"/>
  <c r="N259" i="1" l="1"/>
  <c r="M259" i="1"/>
  <c r="S259" i="1" s="1"/>
  <c r="J259" i="1" l="1"/>
  <c r="K259" i="1" s="1"/>
  <c r="O259" i="1"/>
  <c r="F260" i="1" l="1"/>
  <c r="G260" i="1" s="1"/>
  <c r="I260" i="1" l="1"/>
  <c r="N260" i="1" s="1"/>
  <c r="M260" i="1" l="1"/>
  <c r="S260" i="1" s="1"/>
  <c r="J260" i="1" l="1"/>
  <c r="K260" i="1" s="1"/>
  <c r="O260" i="1"/>
  <c r="F261" i="1" l="1"/>
  <c r="G261" i="1" s="1"/>
  <c r="I261" i="1" l="1"/>
  <c r="M261" i="1" s="1"/>
  <c r="N261" i="1" l="1"/>
  <c r="S261" i="1"/>
  <c r="J261" i="1"/>
  <c r="K261" i="1" s="1"/>
  <c r="O261" i="1"/>
  <c r="F262" i="1" l="1"/>
  <c r="G262" i="1" s="1"/>
  <c r="I262" i="1" l="1"/>
  <c r="M262" i="1" s="1"/>
  <c r="J262" i="1" s="1"/>
  <c r="K262" i="1" s="1"/>
  <c r="N262" i="1" l="1"/>
  <c r="O262" i="1"/>
  <c r="S262" i="1"/>
  <c r="F263" i="1" l="1"/>
  <c r="G263" i="1" s="1"/>
  <c r="I263" i="1" l="1"/>
  <c r="M263" i="1" s="1"/>
  <c r="S263" i="1" s="1"/>
  <c r="N263" i="1" l="1"/>
  <c r="O263" i="1"/>
  <c r="J263" i="1"/>
  <c r="K263" i="1" s="1"/>
  <c r="F264" i="1" l="1"/>
  <c r="G264" i="1" s="1"/>
  <c r="I264" i="1" l="1"/>
  <c r="N264" i="1" s="1"/>
  <c r="M264" i="1" l="1"/>
  <c r="J264" i="1" s="1"/>
  <c r="K264" i="1" s="1"/>
  <c r="S264" i="1" l="1"/>
  <c r="O264" i="1"/>
  <c r="F265" i="1" l="1"/>
  <c r="I265" i="1" s="1"/>
  <c r="G265" i="1" l="1"/>
  <c r="M265" i="1"/>
  <c r="O265" i="1" s="1"/>
  <c r="N265" i="1"/>
  <c r="J265" i="1" l="1"/>
  <c r="K265" i="1" s="1"/>
  <c r="F266" i="1"/>
  <c r="I266" i="1" s="1"/>
  <c r="M266" i="1" s="1"/>
  <c r="J266" i="1" s="1"/>
  <c r="S265" i="1"/>
  <c r="G266" i="1" l="1"/>
  <c r="K266" i="1" s="1"/>
  <c r="O266" i="1"/>
  <c r="F267" i="1" s="1"/>
  <c r="N266" i="1"/>
  <c r="S266" i="1"/>
  <c r="G267" i="1" l="1"/>
  <c r="I267" i="1"/>
  <c r="M267" i="1" s="1"/>
  <c r="S267" i="1" s="1"/>
  <c r="J267" i="1" l="1"/>
  <c r="K267" i="1" s="1"/>
  <c r="O267" i="1"/>
  <c r="F268" i="1" s="1"/>
  <c r="G268" i="1" s="1"/>
  <c r="N267" i="1"/>
  <c r="I268" i="1" l="1"/>
  <c r="N268" i="1" s="1"/>
  <c r="M268" i="1" l="1"/>
  <c r="O268" i="1" s="1"/>
  <c r="J268" i="1"/>
  <c r="K268" i="1" s="1"/>
  <c r="S268" i="1" l="1"/>
  <c r="F269" i="1"/>
  <c r="I269" i="1" s="1"/>
  <c r="M269" i="1" s="1"/>
  <c r="S269" i="1" s="1"/>
  <c r="G269" i="1" l="1"/>
  <c r="O269" i="1"/>
  <c r="J269" i="1"/>
  <c r="K269" i="1" s="1"/>
  <c r="N269" i="1"/>
  <c r="F270" i="1" l="1"/>
  <c r="G270" i="1" s="1"/>
  <c r="I270" i="1" l="1"/>
  <c r="M270" i="1" s="1"/>
  <c r="S270" i="1" s="1"/>
  <c r="N270" i="1"/>
  <c r="O270" i="1" l="1"/>
  <c r="J270" i="1"/>
  <c r="K270" i="1" s="1"/>
  <c r="F271" i="1" l="1"/>
  <c r="I271" i="1" s="1"/>
  <c r="G271" i="1"/>
  <c r="M271" i="1" l="1"/>
  <c r="S271" i="1" s="1"/>
  <c r="N271" i="1"/>
  <c r="J271" i="1" l="1"/>
  <c r="K271" i="1" s="1"/>
  <c r="O271" i="1"/>
  <c r="F272" i="1" s="1"/>
  <c r="I272" i="1" s="1"/>
  <c r="N272" i="1" l="1"/>
  <c r="M272" i="1"/>
  <c r="O272" i="1" s="1"/>
  <c r="G272" i="1"/>
  <c r="S272" i="1" l="1"/>
  <c r="F273" i="1"/>
  <c r="I273" i="1" s="1"/>
  <c r="N273" i="1" s="1"/>
  <c r="J272" i="1"/>
  <c r="K272" i="1" s="1"/>
  <c r="M273" i="1" l="1"/>
  <c r="O273" i="1" s="1"/>
  <c r="G273" i="1"/>
  <c r="S273" i="1" l="1"/>
  <c r="J273" i="1"/>
  <c r="K273" i="1" s="1"/>
  <c r="F274" i="1"/>
  <c r="I274" i="1" s="1"/>
  <c r="M274" i="1" l="1"/>
  <c r="S274" i="1" s="1"/>
  <c r="N274" i="1"/>
  <c r="O274" i="1"/>
  <c r="J274" i="1"/>
  <c r="G274" i="1"/>
  <c r="K274" i="1" l="1"/>
  <c r="F275" i="1"/>
  <c r="G275" i="1" s="1"/>
  <c r="I275" i="1" l="1"/>
  <c r="N275" i="1" l="1"/>
  <c r="M275" i="1"/>
  <c r="J275" i="1" s="1"/>
  <c r="K275" i="1" s="1"/>
  <c r="O275" i="1" l="1"/>
  <c r="S275" i="1"/>
  <c r="F276" i="1" l="1"/>
  <c r="I276" i="1" s="1"/>
  <c r="N276" i="1" l="1"/>
  <c r="M276" i="1"/>
  <c r="O276" i="1" s="1"/>
  <c r="G276" i="1"/>
  <c r="S276" i="1" l="1"/>
  <c r="J276" i="1"/>
  <c r="K276" i="1" s="1"/>
  <c r="F277" i="1"/>
  <c r="G277" i="1" s="1"/>
  <c r="I277" i="1" l="1"/>
  <c r="M277" i="1" l="1"/>
  <c r="J277" i="1" s="1"/>
  <c r="K277" i="1" s="1"/>
  <c r="N277" i="1"/>
  <c r="O277" i="1" l="1"/>
  <c r="F278" i="1" s="1"/>
  <c r="S277" i="1"/>
  <c r="G278" i="1" l="1"/>
  <c r="I278" i="1"/>
  <c r="N278" i="1" l="1"/>
  <c r="M278" i="1"/>
  <c r="J278" i="1" s="1"/>
  <c r="K278" i="1" s="1"/>
  <c r="O278" i="1" l="1"/>
  <c r="S278" i="1"/>
  <c r="F279" i="1" l="1"/>
  <c r="I279" i="1" l="1"/>
  <c r="G279" i="1"/>
  <c r="M279" i="1" l="1"/>
  <c r="S279" i="1" s="1"/>
  <c r="N279" i="1"/>
  <c r="J279" i="1" l="1"/>
  <c r="K279" i="1" s="1"/>
  <c r="O279" i="1"/>
  <c r="F280" i="1" l="1"/>
  <c r="I280" i="1" s="1"/>
  <c r="M280" i="1" l="1"/>
  <c r="O280" i="1" s="1"/>
  <c r="N280" i="1"/>
  <c r="G280" i="1"/>
  <c r="J280" i="1" l="1"/>
  <c r="K280" i="1" s="1"/>
  <c r="S280" i="1"/>
  <c r="F281" i="1"/>
  <c r="G281" i="1" s="1"/>
  <c r="I281" i="1" l="1"/>
  <c r="N281" i="1" s="1"/>
  <c r="M281" i="1" l="1"/>
  <c r="S281" i="1" s="1"/>
  <c r="J281" i="1" l="1"/>
  <c r="K281" i="1" s="1"/>
  <c r="O281" i="1"/>
  <c r="F282" i="1" s="1"/>
  <c r="I282" i="1" s="1"/>
  <c r="N282" i="1" l="1"/>
  <c r="M282" i="1"/>
  <c r="O282" i="1" s="1"/>
  <c r="G282" i="1"/>
  <c r="S282" i="1" l="1"/>
  <c r="J282" i="1"/>
  <c r="K282" i="1" s="1"/>
  <c r="F283" i="1"/>
  <c r="G283" i="1" s="1"/>
  <c r="I283" i="1" l="1"/>
  <c r="N283" i="1" l="1"/>
  <c r="M283" i="1"/>
  <c r="S283" i="1" s="1"/>
  <c r="J283" i="1" l="1"/>
  <c r="K283" i="1" s="1"/>
  <c r="O283" i="1"/>
  <c r="F284" i="1" l="1"/>
  <c r="I284" i="1" s="1"/>
  <c r="M284" i="1" l="1"/>
  <c r="O284" i="1" s="1"/>
  <c r="N284" i="1"/>
  <c r="G284" i="1"/>
  <c r="F285" i="1" l="1"/>
  <c r="S284" i="1"/>
  <c r="J284" i="1"/>
  <c r="K284" i="1" s="1"/>
  <c r="I285" i="1" l="1"/>
  <c r="G285" i="1"/>
  <c r="M285" i="1" l="1"/>
  <c r="S285" i="1" s="1"/>
  <c r="N285" i="1"/>
  <c r="O285" i="1" l="1"/>
  <c r="J285" i="1"/>
  <c r="K285" i="1" s="1"/>
  <c r="F286" i="1" l="1"/>
  <c r="I286" i="1" s="1"/>
  <c r="M286" i="1" l="1"/>
  <c r="O286" i="1" s="1"/>
  <c r="N286" i="1"/>
  <c r="G286" i="1"/>
  <c r="F287" i="1" l="1"/>
  <c r="I287" i="1" s="1"/>
  <c r="M287" i="1" s="1"/>
  <c r="S287" i="1" s="1"/>
  <c r="S286" i="1"/>
  <c r="J286" i="1"/>
  <c r="K286" i="1" s="1"/>
  <c r="G287" i="1" l="1"/>
  <c r="J287" i="1"/>
  <c r="O287" i="1"/>
  <c r="N287" i="1"/>
  <c r="K287" i="1" l="1"/>
  <c r="F288" i="1"/>
  <c r="G288" i="1" s="1"/>
  <c r="I288" i="1" l="1"/>
  <c r="N288" i="1" s="1"/>
  <c r="M288" i="1" l="1"/>
  <c r="S288" i="1" s="1"/>
  <c r="J288" i="1" l="1"/>
  <c r="K288" i="1" s="1"/>
  <c r="O288" i="1"/>
  <c r="F289" i="1" l="1"/>
  <c r="I289" i="1" l="1"/>
  <c r="G289" i="1"/>
  <c r="M289" i="1" l="1"/>
  <c r="S289" i="1" s="1"/>
  <c r="N289" i="1"/>
  <c r="O289" i="1"/>
  <c r="J289" i="1" l="1"/>
  <c r="K289" i="1" s="1"/>
  <c r="F290" i="1"/>
  <c r="G290" i="1" s="1"/>
  <c r="I290" i="1"/>
  <c r="M290" i="1" s="1"/>
  <c r="O290" i="1" s="1"/>
  <c r="J290" i="1" l="1"/>
  <c r="K290" i="1" s="1"/>
  <c r="N290" i="1"/>
  <c r="S290" i="1"/>
  <c r="F291" i="1"/>
  <c r="I291" i="1" s="1"/>
  <c r="N291" i="1" s="1"/>
  <c r="M291" i="1" l="1"/>
  <c r="S291" i="1" s="1"/>
  <c r="G291" i="1"/>
  <c r="O291" i="1" l="1"/>
  <c r="F292" i="1" s="1"/>
  <c r="I292" i="1" s="1"/>
  <c r="N292" i="1" s="1"/>
  <c r="J291" i="1"/>
  <c r="K291" i="1" s="1"/>
  <c r="M292" i="1" l="1"/>
  <c r="S292" i="1" s="1"/>
  <c r="G292" i="1"/>
  <c r="O292" i="1"/>
  <c r="J292" i="1"/>
  <c r="K292" i="1" s="1"/>
  <c r="F293" i="1" l="1"/>
  <c r="I293" i="1" s="1"/>
  <c r="M293" i="1" s="1"/>
  <c r="J293" i="1" s="1"/>
  <c r="S293" i="1" l="1"/>
  <c r="N293" i="1"/>
  <c r="G293" i="1"/>
  <c r="K293" i="1" s="1"/>
  <c r="O293" i="1"/>
  <c r="F294" i="1" s="1"/>
  <c r="G294" i="1" l="1"/>
  <c r="I294" i="1"/>
  <c r="N294" i="1" s="1"/>
  <c r="M294" i="1" l="1"/>
  <c r="O294" i="1" s="1"/>
  <c r="F295" i="1" l="1"/>
  <c r="G295" i="1" s="1"/>
  <c r="J294" i="1"/>
  <c r="K294" i="1" s="1"/>
  <c r="S294" i="1"/>
  <c r="I295" i="1" l="1"/>
  <c r="N295" i="1" s="1"/>
  <c r="M295" i="1" l="1"/>
  <c r="S295" i="1" s="1"/>
  <c r="O295" i="1" l="1"/>
  <c r="F296" i="1" s="1"/>
  <c r="G296" i="1" s="1"/>
  <c r="J295" i="1"/>
  <c r="K295" i="1" s="1"/>
  <c r="I296" i="1" l="1"/>
  <c r="M296" i="1" l="1"/>
  <c r="N296" i="1"/>
  <c r="O296" i="1" l="1"/>
  <c r="S296" i="1"/>
  <c r="J296" i="1"/>
  <c r="K296" i="1" s="1"/>
  <c r="F297" i="1" l="1"/>
  <c r="G297" i="1" s="1"/>
  <c r="I297" i="1" l="1"/>
  <c r="N297" i="1" l="1"/>
  <c r="M297" i="1"/>
  <c r="S297" i="1" s="1"/>
  <c r="J297" i="1" l="1"/>
  <c r="K297" i="1" s="1"/>
  <c r="O297" i="1"/>
  <c r="F298" i="1" l="1"/>
  <c r="I298" i="1" s="1"/>
  <c r="M298" i="1" s="1"/>
  <c r="S298" i="1" s="1"/>
  <c r="G298" i="1" l="1"/>
  <c r="J298" i="1"/>
  <c r="K298" i="1" s="1"/>
  <c r="N298" i="1"/>
  <c r="O298" i="1"/>
  <c r="F299" i="1" l="1"/>
  <c r="G299" i="1"/>
  <c r="I299" i="1" l="1"/>
  <c r="N299" i="1" l="1"/>
  <c r="M299" i="1"/>
  <c r="O299" i="1" s="1"/>
  <c r="F300" i="1" l="1"/>
  <c r="G300" i="1"/>
  <c r="J299" i="1"/>
  <c r="K299" i="1" s="1"/>
  <c r="S299" i="1"/>
  <c r="I300" i="1" l="1"/>
  <c r="N300" i="1" l="1"/>
  <c r="M300" i="1"/>
  <c r="J300" i="1" s="1"/>
  <c r="K300" i="1" s="1"/>
  <c r="O300" i="1" l="1"/>
  <c r="S300" i="1"/>
  <c r="F301" i="1" l="1"/>
  <c r="G301" i="1" s="1"/>
  <c r="I301" i="1"/>
  <c r="N301" i="1" l="1"/>
  <c r="M301" i="1"/>
  <c r="J301" i="1" s="1"/>
  <c r="K301" i="1" s="1"/>
  <c r="O301" i="1" l="1"/>
  <c r="F302" i="1" s="1"/>
  <c r="G302" i="1" s="1"/>
  <c r="S301" i="1"/>
  <c r="I302" i="1" l="1"/>
  <c r="N302" i="1" l="1"/>
  <c r="M302" i="1"/>
  <c r="O302" i="1" s="1"/>
  <c r="F303" i="1" l="1"/>
  <c r="I303" i="1"/>
  <c r="M303" i="1" s="1"/>
  <c r="J302" i="1"/>
  <c r="K302" i="1" s="1"/>
  <c r="S302" i="1"/>
  <c r="J303" i="1" l="1"/>
  <c r="O303" i="1"/>
  <c r="N303" i="1"/>
  <c r="G303" i="1"/>
  <c r="K303" i="1" s="1"/>
  <c r="S303" i="1"/>
  <c r="F304" i="1" l="1"/>
  <c r="I304" i="1"/>
  <c r="N304" i="1" s="1"/>
  <c r="M304" i="1" l="1"/>
  <c r="O304" i="1" s="1"/>
  <c r="G304" i="1"/>
  <c r="S304" i="1"/>
  <c r="F305" i="1" l="1"/>
  <c r="G305" i="1" s="1"/>
  <c r="J304" i="1"/>
  <c r="K304" i="1" s="1"/>
  <c r="I305" i="1" l="1"/>
  <c r="M305" i="1" l="1"/>
  <c r="S305" i="1" s="1"/>
  <c r="N305" i="1"/>
  <c r="O305" i="1"/>
  <c r="J305" i="1"/>
  <c r="K305" i="1" s="1"/>
  <c r="F306" i="1" l="1"/>
  <c r="G306" i="1" s="1"/>
  <c r="I306" i="1" l="1"/>
  <c r="M306" i="1" l="1"/>
  <c r="S306" i="1" s="1"/>
  <c r="N306" i="1"/>
  <c r="O306" i="1"/>
  <c r="J306" i="1"/>
  <c r="K306" i="1" s="1"/>
  <c r="F307" i="1" l="1"/>
  <c r="I307" i="1" s="1"/>
  <c r="N307" i="1" s="1"/>
  <c r="G307" i="1" l="1"/>
  <c r="M307" i="1"/>
  <c r="S307" i="1" s="1"/>
  <c r="J307" i="1" l="1"/>
  <c r="K307" i="1" s="1"/>
  <c r="O307" i="1"/>
  <c r="F308" i="1" l="1"/>
  <c r="G308" i="1" s="1"/>
  <c r="I308" i="1" l="1"/>
  <c r="N308" i="1" l="1"/>
  <c r="M308" i="1"/>
  <c r="O308" i="1" s="1"/>
  <c r="F309" i="1" l="1"/>
  <c r="G309" i="1" s="1"/>
  <c r="J308" i="1"/>
  <c r="K308" i="1" s="1"/>
  <c r="S308" i="1"/>
  <c r="I309" i="1" l="1"/>
  <c r="M309" i="1" l="1"/>
  <c r="J309" i="1" s="1"/>
  <c r="K309" i="1" s="1"/>
  <c r="N309" i="1"/>
  <c r="O309" i="1"/>
  <c r="F310" i="1" l="1"/>
  <c r="G310" i="1"/>
  <c r="S309" i="1"/>
  <c r="I310" i="1" l="1"/>
  <c r="M310" i="1" l="1"/>
  <c r="J310" i="1" s="1"/>
  <c r="K310" i="1" s="1"/>
  <c r="N310" i="1"/>
  <c r="O310" i="1" l="1"/>
  <c r="S310" i="1"/>
  <c r="F311" i="1" l="1"/>
  <c r="G311" i="1" l="1"/>
  <c r="I311" i="1"/>
  <c r="M311" i="1" l="1"/>
  <c r="J311" i="1" s="1"/>
  <c r="K311" i="1" s="1"/>
  <c r="N311" i="1"/>
  <c r="S311" i="1" l="1"/>
  <c r="O311" i="1"/>
  <c r="F312" i="1"/>
  <c r="G312" i="1" l="1"/>
  <c r="I312" i="1"/>
  <c r="N312" i="1" l="1"/>
  <c r="M312" i="1"/>
  <c r="J312" i="1" s="1"/>
  <c r="K312" i="1" s="1"/>
  <c r="S312" i="1" l="1"/>
  <c r="O312" i="1"/>
  <c r="F313" i="1" l="1"/>
  <c r="I313" i="1" l="1"/>
  <c r="G313" i="1"/>
  <c r="N313" i="1" l="1"/>
  <c r="M313" i="1"/>
  <c r="J313" i="1" s="1"/>
  <c r="K313" i="1" s="1"/>
  <c r="O313" i="1" l="1"/>
  <c r="S313" i="1"/>
  <c r="F314" i="1" l="1"/>
  <c r="I314" i="1" l="1"/>
  <c r="G314" i="1"/>
  <c r="N314" i="1" l="1"/>
  <c r="M314" i="1"/>
  <c r="S314" i="1" s="1"/>
  <c r="O314" i="1" l="1"/>
  <c r="F315" i="1" s="1"/>
  <c r="G315" i="1" s="1"/>
  <c r="J314" i="1"/>
  <c r="K314" i="1" s="1"/>
  <c r="I315" i="1" l="1"/>
  <c r="M315" i="1" l="1"/>
  <c r="O315" i="1" s="1"/>
  <c r="N315" i="1"/>
  <c r="J315" i="1"/>
  <c r="K315" i="1" s="1"/>
  <c r="S315" i="1" l="1"/>
  <c r="F316" i="1"/>
  <c r="G316" i="1"/>
  <c r="I316" i="1" l="1"/>
  <c r="N316" i="1" l="1"/>
  <c r="M316" i="1"/>
  <c r="S316" i="1" s="1"/>
  <c r="O316" i="1" l="1"/>
  <c r="J316" i="1"/>
  <c r="K316" i="1" s="1"/>
  <c r="F317" i="1" l="1"/>
  <c r="G317" i="1" s="1"/>
  <c r="I317" i="1" l="1"/>
  <c r="M317" i="1" s="1"/>
  <c r="N317" i="1" l="1"/>
  <c r="J317" i="1"/>
  <c r="K317" i="1" s="1"/>
  <c r="O317" i="1"/>
  <c r="S317" i="1"/>
  <c r="F318" i="1"/>
  <c r="G318" i="1" s="1"/>
  <c r="I318" i="1" l="1"/>
  <c r="N318" i="1" l="1"/>
  <c r="M318" i="1"/>
  <c r="O318" i="1" l="1"/>
  <c r="S318" i="1"/>
  <c r="J318" i="1"/>
  <c r="K318" i="1" s="1"/>
  <c r="F319" i="1" l="1"/>
  <c r="I319" i="1" l="1"/>
  <c r="G319" i="1"/>
  <c r="N319" i="1" l="1"/>
  <c r="M319" i="1"/>
  <c r="S319" i="1" s="1"/>
  <c r="O319" i="1" l="1"/>
  <c r="F320" i="1" s="1"/>
  <c r="J319" i="1"/>
  <c r="K319" i="1" s="1"/>
  <c r="G320" i="1" l="1"/>
  <c r="I320" i="1"/>
  <c r="N320" i="1" s="1"/>
  <c r="M320" i="1" l="1"/>
  <c r="O320" i="1" s="1"/>
  <c r="F321" i="1" s="1"/>
  <c r="G321" i="1" s="1"/>
  <c r="J320" i="1"/>
  <c r="K320" i="1" s="1"/>
  <c r="S320" i="1" l="1"/>
  <c r="I321" i="1"/>
  <c r="M321" i="1" s="1"/>
  <c r="S321" i="1" l="1"/>
  <c r="J321" i="1"/>
  <c r="K321" i="1" s="1"/>
  <c r="O321" i="1"/>
  <c r="N321" i="1"/>
  <c r="F322" i="1" l="1"/>
  <c r="I322" i="1" s="1"/>
  <c r="M322" i="1" s="1"/>
  <c r="S322" i="1" s="1"/>
  <c r="G322" i="1"/>
  <c r="N322" i="1"/>
  <c r="J322" i="1"/>
  <c r="O322" i="1" l="1"/>
  <c r="K322" i="1"/>
  <c r="F323" i="1"/>
  <c r="G323" i="1"/>
  <c r="I323" i="1" l="1"/>
  <c r="M323" i="1" l="1"/>
  <c r="O323" i="1" s="1"/>
  <c r="N323" i="1"/>
  <c r="J323" i="1" l="1"/>
  <c r="K323" i="1" s="1"/>
  <c r="F324" i="1"/>
  <c r="I324" i="1" s="1"/>
  <c r="M324" i="1" s="1"/>
  <c r="S324" i="1" s="1"/>
  <c r="G324" i="1"/>
  <c r="S323" i="1"/>
  <c r="N324" i="1" l="1"/>
  <c r="J324" i="1"/>
  <c r="K324" i="1" s="1"/>
  <c r="O324" i="1"/>
  <c r="F325" i="1" s="1"/>
  <c r="G325" i="1" l="1"/>
  <c r="I325" i="1"/>
  <c r="N325" i="1" l="1"/>
  <c r="M325" i="1"/>
  <c r="O325" i="1" s="1"/>
  <c r="F326" i="1" l="1"/>
  <c r="G326" i="1" s="1"/>
  <c r="S325" i="1"/>
  <c r="J325" i="1"/>
  <c r="K325" i="1" s="1"/>
  <c r="I326" i="1" l="1"/>
  <c r="M326" i="1" l="1"/>
  <c r="S326" i="1" s="1"/>
  <c r="N326" i="1"/>
  <c r="O326" i="1" l="1"/>
  <c r="J326" i="1"/>
  <c r="K326" i="1" s="1"/>
  <c r="F327" i="1" l="1"/>
  <c r="G327" i="1"/>
  <c r="I327" i="1" l="1"/>
  <c r="N327" i="1" l="1"/>
  <c r="M327" i="1"/>
  <c r="O327" i="1" l="1"/>
  <c r="S327" i="1"/>
  <c r="J327" i="1"/>
  <c r="K327" i="1" s="1"/>
  <c r="F328" i="1" l="1"/>
  <c r="I328" i="1"/>
  <c r="M328" i="1" s="1"/>
  <c r="O328" i="1" s="1"/>
  <c r="G328" i="1"/>
  <c r="F329" i="1" l="1"/>
  <c r="I329" i="1"/>
  <c r="M329" i="1" s="1"/>
  <c r="G329" i="1"/>
  <c r="N328" i="1"/>
  <c r="N329" i="1" s="1"/>
  <c r="J328" i="1"/>
  <c r="K328" i="1" s="1"/>
  <c r="S328" i="1"/>
  <c r="J329" i="1" l="1"/>
  <c r="K329" i="1" s="1"/>
  <c r="O329" i="1"/>
  <c r="S329" i="1"/>
  <c r="F330" i="1" l="1"/>
  <c r="I330" i="1"/>
  <c r="G330" i="1"/>
  <c r="N330" i="1"/>
  <c r="M330" i="1"/>
  <c r="O330" i="1" s="1"/>
  <c r="J330" i="1" l="1"/>
  <c r="K330" i="1" s="1"/>
  <c r="F331" i="1"/>
  <c r="G331" i="1" s="1"/>
  <c r="S330" i="1"/>
  <c r="I331" i="1" l="1"/>
  <c r="N331" i="1" l="1"/>
  <c r="M331" i="1"/>
  <c r="O331" i="1" s="1"/>
  <c r="S331" i="1" l="1"/>
  <c r="J331" i="1"/>
  <c r="K331" i="1" s="1"/>
  <c r="F332" i="1"/>
  <c r="G332" i="1" l="1"/>
  <c r="I332" i="1"/>
  <c r="N332" i="1" l="1"/>
  <c r="M332" i="1"/>
  <c r="O332" i="1" s="1"/>
  <c r="F333" i="1" l="1"/>
  <c r="I333" i="1" s="1"/>
  <c r="S332" i="1"/>
  <c r="J332" i="1"/>
  <c r="K332" i="1" s="1"/>
  <c r="M333" i="1" l="1"/>
  <c r="J333" i="1" s="1"/>
  <c r="O333" i="1"/>
  <c r="N333" i="1"/>
  <c r="G333" i="1"/>
  <c r="S333" i="1"/>
  <c r="F334" i="1" l="1"/>
  <c r="G334" i="1"/>
  <c r="I334" i="1"/>
  <c r="M334" i="1" s="1"/>
  <c r="O334" i="1" s="1"/>
  <c r="K333" i="1"/>
  <c r="F335" i="1" l="1"/>
  <c r="G335" i="1" s="1"/>
  <c r="J334" i="1"/>
  <c r="K334" i="1" s="1"/>
  <c r="N334" i="1"/>
  <c r="S334" i="1"/>
  <c r="I335" i="1" l="1"/>
  <c r="M335" i="1" l="1"/>
  <c r="S335" i="1" s="1"/>
  <c r="N335" i="1"/>
  <c r="J335" i="1" l="1"/>
  <c r="K335" i="1" s="1"/>
  <c r="O335" i="1"/>
  <c r="F336" i="1" l="1"/>
  <c r="G336" i="1" s="1"/>
  <c r="I336" i="1" l="1"/>
  <c r="M336" i="1" l="1"/>
  <c r="J336" i="1" s="1"/>
  <c r="K336" i="1" s="1"/>
  <c r="O336" i="1"/>
  <c r="N336" i="1"/>
  <c r="S336" i="1" l="1"/>
  <c r="F337" i="1"/>
  <c r="G337" i="1" s="1"/>
  <c r="I337" i="1" l="1"/>
  <c r="M337" i="1" l="1"/>
  <c r="S337" i="1" s="1"/>
  <c r="N337" i="1"/>
  <c r="J337" i="1"/>
  <c r="K337" i="1" s="1"/>
  <c r="O337" i="1"/>
  <c r="F338" i="1" l="1"/>
  <c r="I338" i="1"/>
  <c r="G338" i="1"/>
  <c r="M338" i="1"/>
  <c r="S338" i="1" s="1"/>
  <c r="N338" i="1"/>
  <c r="J338" i="1" l="1"/>
  <c r="K338" i="1" s="1"/>
  <c r="O338" i="1"/>
  <c r="F339" i="1"/>
  <c r="I339" i="1" s="1"/>
  <c r="M339" i="1" s="1"/>
  <c r="G339" i="1" l="1"/>
  <c r="S339" i="1"/>
  <c r="O339" i="1"/>
  <c r="J339" i="1"/>
  <c r="K339" i="1" s="1"/>
  <c r="N339" i="1"/>
  <c r="F340" i="1" l="1"/>
  <c r="G340" i="1" l="1"/>
  <c r="I340" i="1"/>
  <c r="N340" i="1" l="1"/>
  <c r="M340" i="1"/>
  <c r="O340" i="1" s="1"/>
  <c r="S340" i="1" l="1"/>
  <c r="F341" i="1"/>
  <c r="I341" i="1" s="1"/>
  <c r="N341" i="1" s="1"/>
  <c r="J340" i="1"/>
  <c r="K340" i="1" s="1"/>
  <c r="M341" i="1" l="1"/>
  <c r="J341" i="1" s="1"/>
  <c r="O341" i="1"/>
  <c r="G341" i="1"/>
  <c r="S341" i="1"/>
  <c r="F342" i="1" l="1"/>
  <c r="I342" i="1"/>
  <c r="G342" i="1"/>
  <c r="K341" i="1"/>
  <c r="N342" i="1"/>
  <c r="M342" i="1"/>
  <c r="O342" i="1" s="1"/>
  <c r="F343" i="1" l="1"/>
  <c r="G343" i="1" s="1"/>
  <c r="J342" i="1"/>
  <c r="K342" i="1" s="1"/>
  <c r="S342" i="1"/>
  <c r="I343" i="1" l="1"/>
  <c r="N343" i="1" s="1"/>
  <c r="M343" i="1" l="1"/>
  <c r="S343" i="1" l="1"/>
  <c r="O343" i="1"/>
  <c r="J343" i="1"/>
  <c r="K343" i="1" s="1"/>
  <c r="F344" i="1" l="1"/>
  <c r="G344" i="1" s="1"/>
  <c r="I344" i="1" l="1"/>
  <c r="N344" i="1" l="1"/>
  <c r="M344" i="1"/>
  <c r="O344" i="1" s="1"/>
  <c r="S344" i="1" l="1"/>
  <c r="F345" i="1"/>
  <c r="J344" i="1"/>
  <c r="K344" i="1" s="1"/>
  <c r="I345" i="1" l="1"/>
  <c r="G345" i="1"/>
  <c r="N345" i="1" l="1"/>
  <c r="M345" i="1"/>
  <c r="O345" i="1" l="1"/>
  <c r="J345" i="1"/>
  <c r="K345" i="1" s="1"/>
  <c r="S345" i="1"/>
  <c r="F346" i="1" l="1"/>
  <c r="I346" i="1" s="1"/>
  <c r="N346" i="1" s="1"/>
  <c r="M346" i="1" l="1"/>
  <c r="S346" i="1" s="1"/>
  <c r="G346" i="1"/>
  <c r="J346" i="1" l="1"/>
  <c r="K346" i="1" s="1"/>
  <c r="O346" i="1"/>
  <c r="F347" i="1" l="1"/>
  <c r="G347" i="1" l="1"/>
  <c r="I347" i="1"/>
  <c r="M347" i="1" l="1"/>
  <c r="J347" i="1" s="1"/>
  <c r="K347" i="1" s="1"/>
  <c r="N347" i="1"/>
  <c r="O347" i="1" l="1"/>
  <c r="F348" i="1" s="1"/>
  <c r="I348" i="1" s="1"/>
  <c r="S347" i="1"/>
  <c r="M348" i="1" l="1"/>
  <c r="O348" i="1" s="1"/>
  <c r="N348" i="1"/>
  <c r="G348" i="1"/>
  <c r="S348" i="1" l="1"/>
  <c r="J348" i="1"/>
  <c r="K348" i="1" s="1"/>
  <c r="F349" i="1"/>
  <c r="G349" i="1" s="1"/>
  <c r="I349" i="1" l="1"/>
  <c r="N349" i="1" l="1"/>
  <c r="M349" i="1"/>
  <c r="J349" i="1" s="1"/>
  <c r="K349" i="1" s="1"/>
  <c r="S349" i="1" l="1"/>
  <c r="O349" i="1"/>
  <c r="F350" i="1" l="1"/>
  <c r="G350" i="1" l="1"/>
  <c r="I350" i="1"/>
  <c r="N350" i="1" l="1"/>
  <c r="M350" i="1"/>
  <c r="O350" i="1" s="1"/>
  <c r="S350" i="1" l="1"/>
  <c r="J350" i="1"/>
  <c r="K350" i="1" s="1"/>
  <c r="F351" i="1"/>
  <c r="G351" i="1" s="1"/>
  <c r="I351" i="1" l="1"/>
  <c r="N351" i="1" l="1"/>
  <c r="M351" i="1"/>
  <c r="S351" i="1" s="1"/>
  <c r="J351" i="1" l="1"/>
  <c r="K351" i="1" s="1"/>
  <c r="O351" i="1"/>
  <c r="F352" i="1" s="1"/>
  <c r="G352" i="1" s="1"/>
  <c r="I352" i="1" l="1"/>
  <c r="M352" i="1" l="1"/>
  <c r="S352" i="1" s="1"/>
  <c r="N352" i="1"/>
  <c r="J352" i="1" l="1"/>
  <c r="K352" i="1" s="1"/>
  <c r="O352" i="1"/>
  <c r="F353" i="1" l="1"/>
  <c r="G353" i="1" s="1"/>
  <c r="I353" i="1" l="1"/>
  <c r="N353" i="1" l="1"/>
  <c r="M353" i="1"/>
  <c r="J353" i="1" s="1"/>
  <c r="K353" i="1" s="1"/>
  <c r="S353" i="1" l="1"/>
  <c r="O353" i="1"/>
  <c r="F354" i="1" s="1"/>
  <c r="G354" i="1" l="1"/>
  <c r="I354" i="1"/>
  <c r="N354" i="1" l="1"/>
  <c r="M354" i="1"/>
  <c r="O354" i="1" s="1"/>
  <c r="S354" i="1" l="1"/>
  <c r="F355" i="1"/>
  <c r="I355" i="1" s="1"/>
  <c r="N355" i="1" s="1"/>
  <c r="J354" i="1"/>
  <c r="K354" i="1" s="1"/>
  <c r="G355" i="1" l="1"/>
  <c r="M355" i="1"/>
  <c r="O355" i="1" s="1"/>
  <c r="S355" i="1" l="1"/>
  <c r="J355" i="1"/>
  <c r="K355" i="1" s="1"/>
  <c r="F356" i="1"/>
  <c r="G356" i="1" s="1"/>
  <c r="I356" i="1" l="1"/>
  <c r="N356" i="1" s="1"/>
  <c r="M356" i="1" l="1"/>
  <c r="J356" i="1"/>
  <c r="K356" i="1" s="1"/>
  <c r="O356" i="1"/>
  <c r="S356" i="1"/>
  <c r="F357" i="1" l="1"/>
  <c r="G357" i="1" s="1"/>
  <c r="I357" i="1" l="1"/>
  <c r="M357" i="1" l="1"/>
  <c r="S357" i="1" s="1"/>
  <c r="N357" i="1"/>
  <c r="O357" i="1" l="1"/>
  <c r="J357" i="1"/>
  <c r="K357" i="1" s="1"/>
  <c r="F358" i="1" l="1"/>
  <c r="G358" i="1" s="1"/>
  <c r="I358" i="1" l="1"/>
  <c r="M358" i="1" s="1"/>
  <c r="J358" i="1" s="1"/>
  <c r="K358" i="1" s="1"/>
  <c r="N358" i="1" l="1"/>
  <c r="O358" i="1"/>
  <c r="S358" i="1"/>
  <c r="F359" i="1" l="1"/>
  <c r="G359" i="1"/>
  <c r="I359" i="1" l="1"/>
  <c r="M359" i="1" l="1"/>
  <c r="S359" i="1" s="1"/>
  <c r="N359" i="1"/>
  <c r="O359" i="1" l="1"/>
  <c r="J359" i="1"/>
  <c r="K359" i="1" s="1"/>
  <c r="F360" i="1" l="1"/>
  <c r="G360" i="1"/>
  <c r="I360" i="1" l="1"/>
  <c r="M360" i="1" l="1"/>
  <c r="J360" i="1" s="1"/>
  <c r="K360" i="1" s="1"/>
  <c r="N360" i="1"/>
  <c r="S360" i="1" l="1"/>
  <c r="O360" i="1"/>
  <c r="F361" i="1" s="1"/>
  <c r="G361" i="1" s="1"/>
  <c r="I361" i="1" l="1"/>
  <c r="N361" i="1" l="1"/>
  <c r="M361" i="1"/>
  <c r="J361" i="1" l="1"/>
  <c r="K361" i="1" s="1"/>
  <c r="S361" i="1"/>
  <c r="O361" i="1"/>
  <c r="F362" i="1" l="1"/>
  <c r="G362" i="1" s="1"/>
  <c r="I362" i="1" l="1"/>
  <c r="N362" i="1" l="1"/>
  <c r="M362" i="1"/>
  <c r="O362" i="1" l="1"/>
  <c r="S362" i="1"/>
  <c r="J362" i="1"/>
  <c r="K362" i="1" s="1"/>
  <c r="F363" i="1" l="1"/>
  <c r="G363" i="1" s="1"/>
  <c r="I363" i="1" l="1"/>
  <c r="M363" i="1" s="1"/>
  <c r="N363" i="1" l="1"/>
  <c r="O363" i="1"/>
  <c r="F364" i="1" s="1"/>
  <c r="S363" i="1"/>
  <c r="J363" i="1"/>
  <c r="K363" i="1" s="1"/>
  <c r="G364" i="1" l="1"/>
  <c r="I364" i="1"/>
  <c r="N364" i="1" s="1"/>
  <c r="M364" i="1" l="1"/>
  <c r="O364" i="1" s="1"/>
  <c r="F365" i="1" s="1"/>
  <c r="S364" i="1"/>
  <c r="J364" i="1"/>
  <c r="K364" i="1" s="1"/>
  <c r="G365" i="1" l="1"/>
  <c r="I365" i="1"/>
  <c r="M365" i="1" s="1"/>
  <c r="S365" i="1" s="1"/>
  <c r="N365" i="1" l="1"/>
  <c r="J365" i="1"/>
  <c r="K365" i="1" s="1"/>
  <c r="O365" i="1"/>
  <c r="F366" i="1" s="1"/>
  <c r="I366" i="1" s="1"/>
  <c r="M366" i="1" l="1"/>
  <c r="J366" i="1" s="1"/>
  <c r="N366" i="1"/>
  <c r="O366" i="1"/>
  <c r="G366" i="1"/>
  <c r="S366" i="1"/>
  <c r="K366" i="1" l="1"/>
  <c r="F367" i="1"/>
  <c r="I367" i="1" s="1"/>
  <c r="M367" i="1" s="1"/>
  <c r="N367" i="1" l="1"/>
  <c r="J367" i="1"/>
  <c r="O367" i="1"/>
  <c r="S367" i="1"/>
  <c r="G367" i="1"/>
  <c r="F368" i="1" l="1"/>
  <c r="I368" i="1" s="1"/>
  <c r="N368" i="1" s="1"/>
  <c r="G368" i="1"/>
  <c r="K367" i="1"/>
  <c r="M368" i="1" l="1"/>
  <c r="S368" i="1" l="1"/>
  <c r="O368" i="1"/>
  <c r="J368" i="1"/>
  <c r="K368" i="1" s="1"/>
  <c r="F369" i="1" l="1"/>
  <c r="I369" i="1"/>
  <c r="N369" i="1" s="1"/>
  <c r="M369" i="1" l="1"/>
  <c r="J369" i="1" s="1"/>
  <c r="G369" i="1"/>
  <c r="S369" i="1"/>
  <c r="K369" i="1" l="1"/>
  <c r="O369" i="1"/>
  <c r="F370" i="1" l="1"/>
  <c r="I370" i="1" s="1"/>
  <c r="M370" i="1" l="1"/>
  <c r="O370" i="1" s="1"/>
  <c r="F371" i="1" s="1"/>
  <c r="N370" i="1"/>
  <c r="J370" i="1"/>
  <c r="G370" i="1"/>
  <c r="S370" i="1"/>
  <c r="K370" i="1" l="1"/>
  <c r="G371" i="1"/>
  <c r="I371" i="1"/>
  <c r="M371" i="1" l="1"/>
  <c r="O371" i="1" s="1"/>
  <c r="N371" i="1"/>
  <c r="S371" i="1"/>
  <c r="J371" i="1" l="1"/>
  <c r="K371" i="1" s="1"/>
  <c r="F372" i="1"/>
  <c r="I372" i="1" s="1"/>
  <c r="M372" i="1" s="1"/>
  <c r="O372" i="1" s="1"/>
  <c r="G372" i="1" l="1"/>
  <c r="F373" i="1"/>
  <c r="I373" i="1" s="1"/>
  <c r="M373" i="1" s="1"/>
  <c r="S373" i="1" s="1"/>
  <c r="J372" i="1"/>
  <c r="K372" i="1" s="1"/>
  <c r="N372" i="1"/>
  <c r="N373" i="1" s="1"/>
  <c r="S372" i="1"/>
  <c r="J373" i="1" l="1"/>
  <c r="O373" i="1"/>
  <c r="G373" i="1"/>
  <c r="F374" i="1" l="1"/>
  <c r="I374" i="1"/>
  <c r="N374" i="1" s="1"/>
  <c r="G374" i="1"/>
  <c r="K373" i="1"/>
  <c r="M374" i="1" l="1"/>
  <c r="J374" i="1" s="1"/>
  <c r="K374" i="1" s="1"/>
  <c r="S374" i="1" l="1"/>
  <c r="O374" i="1"/>
  <c r="F375" i="1" l="1"/>
  <c r="I375" i="1" s="1"/>
  <c r="M375" i="1" s="1"/>
  <c r="J375" i="1" s="1"/>
  <c r="O375" i="1" l="1"/>
  <c r="N375" i="1"/>
  <c r="G375" i="1"/>
  <c r="K375" i="1" s="1"/>
  <c r="S375" i="1"/>
  <c r="F376" i="1" l="1"/>
  <c r="G376" i="1" s="1"/>
  <c r="I376" i="1" l="1"/>
  <c r="N376" i="1" l="1"/>
  <c r="M376" i="1"/>
  <c r="S376" i="1" s="1"/>
  <c r="J376" i="1" l="1"/>
  <c r="K376" i="1" s="1"/>
  <c r="O376" i="1"/>
  <c r="F377" i="1" l="1"/>
  <c r="I377" i="1" s="1"/>
  <c r="M377" i="1" l="1"/>
  <c r="J377" i="1" s="1"/>
  <c r="N377" i="1"/>
  <c r="G377" i="1"/>
  <c r="K377" i="1" l="1"/>
  <c r="S377" i="1"/>
  <c r="O377" i="1"/>
  <c r="F378" i="1" s="1"/>
  <c r="G378" i="1" s="1"/>
  <c r="I378" i="1" l="1"/>
  <c r="M378" i="1" l="1"/>
  <c r="N378" i="1"/>
  <c r="J378" i="1"/>
  <c r="K378" i="1" s="1"/>
  <c r="O378" i="1" l="1"/>
  <c r="S378" i="1"/>
  <c r="F379" i="1" l="1"/>
  <c r="G379" i="1" s="1"/>
  <c r="I379" i="1" l="1"/>
  <c r="M379" i="1" l="1"/>
  <c r="J379" i="1" s="1"/>
  <c r="K379" i="1" s="1"/>
  <c r="N379" i="1"/>
  <c r="O379" i="1" l="1"/>
  <c r="S379" i="1"/>
  <c r="F380" i="1" l="1"/>
  <c r="I380" i="1"/>
  <c r="M380" i="1" s="1"/>
  <c r="O380" i="1" s="1"/>
  <c r="G380" i="1"/>
  <c r="N380" i="1" l="1"/>
  <c r="J380" i="1"/>
  <c r="K380" i="1" s="1"/>
  <c r="F381" i="1"/>
  <c r="I381" i="1" s="1"/>
  <c r="S380" i="1"/>
  <c r="G381" i="1" l="1"/>
  <c r="M381" i="1"/>
  <c r="O381" i="1" s="1"/>
  <c r="N381" i="1"/>
  <c r="J381" i="1"/>
  <c r="K381" i="1" s="1"/>
  <c r="S381" i="1" l="1"/>
  <c r="F382" i="1"/>
  <c r="G382" i="1" l="1"/>
  <c r="I382" i="1"/>
  <c r="M382" i="1" l="1"/>
  <c r="S382" i="1" s="1"/>
  <c r="N382" i="1"/>
  <c r="J382" i="1" l="1"/>
  <c r="K382" i="1" s="1"/>
  <c r="O382" i="1"/>
  <c r="F383" i="1" l="1"/>
  <c r="I383" i="1" s="1"/>
  <c r="G383" i="1" l="1"/>
  <c r="N383" i="1"/>
  <c r="M383" i="1"/>
  <c r="O383" i="1" s="1"/>
  <c r="S383" i="1" l="1"/>
  <c r="F384" i="1"/>
  <c r="J383" i="1"/>
  <c r="K383" i="1" s="1"/>
  <c r="I384" i="1" l="1"/>
  <c r="G384" i="1"/>
  <c r="M384" i="1" l="1"/>
  <c r="O384" i="1" s="1"/>
  <c r="N384" i="1"/>
  <c r="S384" i="1"/>
  <c r="F385" i="1" l="1"/>
  <c r="G385" i="1" s="1"/>
  <c r="J384" i="1"/>
  <c r="K384" i="1" s="1"/>
  <c r="I385" i="1" l="1"/>
  <c r="N385" i="1" s="1"/>
  <c r="M385" i="1" l="1"/>
  <c r="J385" i="1" s="1"/>
  <c r="K385" i="1" s="1"/>
  <c r="O385" i="1"/>
  <c r="S385" i="1" l="1"/>
  <c r="F386" i="1"/>
  <c r="G386" i="1" s="1"/>
  <c r="I386" i="1" l="1"/>
  <c r="M386" i="1" l="1"/>
  <c r="O386" i="1" s="1"/>
  <c r="J386" i="1"/>
  <c r="K386" i="1" s="1"/>
  <c r="N386" i="1"/>
  <c r="F387" i="1" l="1"/>
  <c r="G387" i="1" s="1"/>
  <c r="S386" i="1"/>
  <c r="I387" i="1" l="1"/>
  <c r="M387" i="1" l="1"/>
  <c r="J387" i="1" s="1"/>
  <c r="K387" i="1" s="1"/>
  <c r="N387" i="1"/>
  <c r="O387" i="1"/>
  <c r="S387" i="1"/>
  <c r="F388" i="1" l="1"/>
  <c r="G388" i="1" s="1"/>
  <c r="I388" i="1" l="1"/>
  <c r="M388" i="1" s="1"/>
  <c r="O388" i="1" s="1"/>
  <c r="N388" i="1" l="1"/>
  <c r="S388" i="1"/>
  <c r="J388" i="1"/>
  <c r="K388" i="1" s="1"/>
  <c r="F389" i="1"/>
  <c r="G389" i="1" s="1"/>
  <c r="I389" i="1" l="1"/>
  <c r="M389" i="1" s="1"/>
  <c r="O389" i="1" s="1"/>
  <c r="N389" i="1" l="1"/>
  <c r="S389" i="1"/>
  <c r="J389" i="1"/>
  <c r="K389" i="1" s="1"/>
  <c r="F390" i="1"/>
  <c r="G390" i="1" l="1"/>
  <c r="I390" i="1"/>
  <c r="N390" i="1" l="1"/>
  <c r="M390" i="1"/>
  <c r="J390" i="1" s="1"/>
  <c r="K390" i="1" s="1"/>
  <c r="S390" i="1" l="1"/>
  <c r="O390" i="1"/>
  <c r="F391" i="1" l="1"/>
  <c r="I391" i="1" l="1"/>
  <c r="G391" i="1"/>
  <c r="N391" i="1" l="1"/>
  <c r="M391" i="1"/>
  <c r="O391" i="1" s="1"/>
  <c r="F392" i="1" l="1"/>
  <c r="I392" i="1" s="1"/>
  <c r="J391" i="1"/>
  <c r="K391" i="1" s="1"/>
  <c r="S391" i="1"/>
  <c r="N392" i="1" l="1"/>
  <c r="M392" i="1"/>
  <c r="J392" i="1" s="1"/>
  <c r="G392" i="1"/>
  <c r="K392" i="1" l="1"/>
  <c r="S392" i="1"/>
  <c r="O392" i="1"/>
  <c r="F393" i="1" l="1"/>
  <c r="G393" i="1" s="1"/>
  <c r="I393" i="1" l="1"/>
  <c r="N393" i="1" l="1"/>
  <c r="M393" i="1"/>
  <c r="O393" i="1" s="1"/>
  <c r="J393" i="1" l="1"/>
  <c r="K393" i="1" s="1"/>
  <c r="F394" i="1"/>
  <c r="G394" i="1" s="1"/>
  <c r="N394" i="1"/>
  <c r="M394" i="1"/>
  <c r="O394" i="1"/>
  <c r="J394" i="1"/>
  <c r="K394" i="1" s="1"/>
  <c r="I394" i="1"/>
  <c r="S393" i="1"/>
  <c r="S394" i="1" l="1"/>
  <c r="M395" i="1"/>
  <c r="O395" i="1" s="1"/>
  <c r="F395" i="1"/>
  <c r="I395" i="1"/>
  <c r="N395" i="1"/>
  <c r="J395" i="1"/>
  <c r="K395" i="1" s="1"/>
  <c r="G395" i="1"/>
  <c r="S395" i="1" l="1"/>
  <c r="F396" i="1"/>
  <c r="I396" i="1"/>
  <c r="G396" i="1"/>
  <c r="M396" i="1"/>
  <c r="O396" i="1" s="1"/>
  <c r="J397" i="1" s="1"/>
  <c r="K397" i="1" s="1"/>
  <c r="N396" i="1"/>
  <c r="J396" i="1"/>
  <c r="K396" i="1" s="1"/>
  <c r="F397" i="1" l="1"/>
  <c r="I397" i="1"/>
  <c r="N397" i="1" s="1"/>
  <c r="M397" i="1"/>
  <c r="O397" i="1" s="1"/>
  <c r="M398" i="1" s="1"/>
  <c r="J398" i="1" s="1"/>
  <c r="K398" i="1" s="1"/>
  <c r="G397" i="1"/>
  <c r="S396" i="1"/>
  <c r="F398" i="1" l="1"/>
  <c r="I398" i="1"/>
  <c r="N398" i="1" s="1"/>
  <c r="G398" i="1"/>
  <c r="S397" i="1"/>
  <c r="O398" i="1"/>
  <c r="S398" i="1" l="1"/>
  <c r="F399" i="1"/>
  <c r="G399" i="1" s="1"/>
  <c r="I399" i="1" l="1"/>
  <c r="N399" i="1" l="1"/>
  <c r="M399" i="1"/>
  <c r="O399" i="1" l="1"/>
  <c r="S399" i="1"/>
  <c r="J399" i="1"/>
  <c r="K399" i="1" s="1"/>
  <c r="F400" i="1" l="1"/>
  <c r="I400" i="1" s="1"/>
  <c r="N400" i="1" l="1"/>
  <c r="M400" i="1"/>
  <c r="O400" i="1" s="1"/>
  <c r="J400" i="1"/>
  <c r="G400" i="1"/>
  <c r="S400" i="1" l="1"/>
  <c r="K400" i="1"/>
  <c r="F401" i="1"/>
  <c r="I401" i="1"/>
  <c r="M401" i="1" s="1"/>
  <c r="J401" i="1" s="1"/>
  <c r="K401" i="1" s="1"/>
  <c r="G401" i="1"/>
  <c r="N401" i="1" l="1"/>
  <c r="O401" i="1"/>
  <c r="S401" i="1"/>
  <c r="F402" i="1" l="1"/>
  <c r="G402" i="1" l="1"/>
  <c r="I402" i="1"/>
  <c r="N402" i="1" l="1"/>
  <c r="M402" i="1"/>
  <c r="O402" i="1" s="1"/>
  <c r="S402" i="1" l="1"/>
  <c r="F403" i="1"/>
  <c r="J402" i="1"/>
  <c r="K402" i="1" s="1"/>
  <c r="I403" i="1" l="1"/>
  <c r="G403" i="1"/>
  <c r="N403" i="1" l="1"/>
  <c r="M403" i="1"/>
  <c r="J403" i="1" s="1"/>
  <c r="K403" i="1" s="1"/>
  <c r="O403" i="1"/>
  <c r="S403" i="1" l="1"/>
  <c r="F404" i="1"/>
  <c r="G404" i="1" s="1"/>
  <c r="I404" i="1" l="1"/>
  <c r="N404" i="1" l="1"/>
  <c r="M404" i="1"/>
  <c r="O404" i="1" s="1"/>
  <c r="S404" i="1" l="1"/>
  <c r="J404" i="1"/>
  <c r="K404" i="1" s="1"/>
  <c r="F405" i="1"/>
  <c r="G405" i="1" s="1"/>
  <c r="I405" i="1" l="1"/>
  <c r="M405" i="1" l="1"/>
  <c r="J405" i="1" s="1"/>
  <c r="K405" i="1" s="1"/>
  <c r="N405" i="1"/>
  <c r="O405" i="1" l="1"/>
  <c r="F406" i="1" s="1"/>
  <c r="S405" i="1"/>
  <c r="I406" i="1" l="1"/>
  <c r="M406" i="1" s="1"/>
  <c r="J406" i="1" s="1"/>
  <c r="G406" i="1"/>
  <c r="N406" i="1"/>
  <c r="O406" i="1"/>
  <c r="S406" i="1" l="1"/>
  <c r="K406" i="1"/>
  <c r="F407" i="1"/>
  <c r="G407" i="1"/>
  <c r="I407" i="1"/>
  <c r="N407" i="1" s="1"/>
  <c r="M407" i="1" l="1"/>
  <c r="S407" i="1" s="1"/>
  <c r="O407" i="1" l="1"/>
  <c r="J407" i="1"/>
  <c r="K407" i="1" s="1"/>
  <c r="F408" i="1" l="1"/>
  <c r="I408" i="1" s="1"/>
  <c r="M408" i="1" l="1"/>
  <c r="O408" i="1" s="1"/>
  <c r="N408" i="1"/>
  <c r="G408" i="1"/>
  <c r="J408" i="1" l="1"/>
  <c r="S408" i="1"/>
  <c r="K408" i="1"/>
  <c r="F409" i="1"/>
  <c r="I409" i="1" s="1"/>
  <c r="G409" i="1"/>
  <c r="N409" i="1" l="1"/>
  <c r="M409" i="1"/>
  <c r="J409" i="1" s="1"/>
  <c r="K409" i="1" s="1"/>
  <c r="S409" i="1" l="1"/>
  <c r="O409" i="1"/>
  <c r="F410" i="1" l="1"/>
  <c r="G410" i="1"/>
  <c r="I410" i="1"/>
  <c r="M410" i="1"/>
  <c r="N410" i="1"/>
  <c r="S410" i="1" l="1"/>
  <c r="J410" i="1"/>
  <c r="K410" i="1" s="1"/>
  <c r="O410" i="1"/>
  <c r="F411" i="1" l="1"/>
  <c r="G411" i="1"/>
  <c r="I411" i="1"/>
  <c r="N411" i="1" s="1"/>
  <c r="M411" i="1" l="1"/>
  <c r="O411" i="1" s="1"/>
  <c r="S411" i="1" l="1"/>
  <c r="F412" i="1"/>
  <c r="G412" i="1"/>
  <c r="I412" i="1"/>
  <c r="N412" i="1" s="1"/>
  <c r="J411" i="1"/>
  <c r="K411" i="1" s="1"/>
  <c r="M412" i="1" l="1"/>
  <c r="J412" i="1" s="1"/>
  <c r="K412" i="1" s="1"/>
  <c r="S412" i="1" l="1"/>
  <c r="O412" i="1"/>
  <c r="F413" i="1" l="1"/>
  <c r="G413" i="1" l="1"/>
  <c r="I413" i="1"/>
  <c r="N413" i="1" l="1"/>
  <c r="M413" i="1"/>
  <c r="J413" i="1" s="1"/>
  <c r="K413" i="1" s="1"/>
  <c r="S413" i="1" l="1"/>
  <c r="O413" i="1"/>
  <c r="F414" i="1" l="1"/>
  <c r="I414" i="1"/>
  <c r="N414" i="1" s="1"/>
  <c r="G414" i="1"/>
  <c r="M414" i="1" l="1"/>
  <c r="J414" i="1" s="1"/>
  <c r="K414" i="1" s="1"/>
  <c r="S414" i="1" l="1"/>
  <c r="O414" i="1"/>
  <c r="F415" i="1" l="1"/>
  <c r="I415" i="1"/>
  <c r="N415" i="1" s="1"/>
  <c r="G415" i="1"/>
  <c r="M415" i="1" l="1"/>
  <c r="J415" i="1" s="1"/>
  <c r="K415" i="1" s="1"/>
  <c r="S415" i="1" l="1"/>
  <c r="O415" i="1"/>
  <c r="F416" i="1" l="1"/>
  <c r="I416" i="1" s="1"/>
  <c r="M416" i="1" l="1"/>
  <c r="O416" i="1" s="1"/>
  <c r="N416" i="1"/>
  <c r="J416" i="1"/>
  <c r="G416" i="1"/>
  <c r="S416" i="1" l="1"/>
  <c r="K416" i="1"/>
  <c r="F417" i="1"/>
  <c r="I417" i="1" s="1"/>
  <c r="M417" i="1" l="1"/>
  <c r="O417" i="1" s="1"/>
  <c r="N417" i="1"/>
  <c r="G417" i="1"/>
  <c r="S417" i="1" l="1"/>
  <c r="F418" i="1"/>
  <c r="J417" i="1"/>
  <c r="K417" i="1" s="1"/>
  <c r="G418" i="1" l="1"/>
  <c r="I418" i="1"/>
  <c r="M418" i="1" l="1"/>
  <c r="O418" i="1" s="1"/>
  <c r="N418" i="1"/>
  <c r="S418" i="1"/>
  <c r="J418" i="1"/>
  <c r="K418" i="1" s="1"/>
  <c r="F419" i="1" l="1"/>
  <c r="I419" i="1"/>
  <c r="M419" i="1" s="1"/>
  <c r="O419" i="1" s="1"/>
  <c r="F420" i="1" l="1"/>
  <c r="I420" i="1"/>
  <c r="M420" i="1" s="1"/>
  <c r="N419" i="1"/>
  <c r="N420" i="1" s="1"/>
  <c r="J419" i="1"/>
  <c r="S419" i="1"/>
  <c r="G419" i="1"/>
  <c r="G420" i="1" s="1"/>
  <c r="J420" i="1" l="1"/>
  <c r="K420" i="1" s="1"/>
  <c r="O420" i="1"/>
  <c r="K419" i="1"/>
  <c r="S420" i="1"/>
  <c r="F421" i="1" l="1"/>
  <c r="I421" i="1" s="1"/>
  <c r="G421" i="1"/>
  <c r="M421" i="1" l="1"/>
  <c r="J421" i="1" s="1"/>
  <c r="N421" i="1"/>
  <c r="O421" i="1"/>
  <c r="K421" i="1"/>
  <c r="S421" i="1"/>
  <c r="F422" i="1" l="1"/>
  <c r="I422" i="1" l="1"/>
  <c r="G422" i="1"/>
  <c r="M422" i="1" l="1"/>
  <c r="O422" i="1" s="1"/>
  <c r="J422" i="1"/>
  <c r="K422" i="1" s="1"/>
  <c r="N422" i="1"/>
  <c r="S422" i="1" l="1"/>
  <c r="F423" i="1"/>
  <c r="I423" i="1"/>
  <c r="G423" i="1"/>
  <c r="N423" i="1" l="1"/>
  <c r="M423" i="1"/>
  <c r="O423" i="1" s="1"/>
  <c r="F424" i="1" l="1"/>
  <c r="G424" i="1"/>
  <c r="S423" i="1"/>
  <c r="J423" i="1"/>
  <c r="K423" i="1" s="1"/>
  <c r="I424" i="1" l="1"/>
  <c r="N424" i="1" l="1"/>
  <c r="M424" i="1"/>
  <c r="J424" i="1" s="1"/>
  <c r="K424" i="1" s="1"/>
  <c r="S424" i="1" l="1"/>
  <c r="O424" i="1"/>
  <c r="F425" i="1" l="1"/>
  <c r="I425" i="1" s="1"/>
  <c r="G425" i="1" l="1"/>
  <c r="M425" i="1"/>
  <c r="J425" i="1" s="1"/>
  <c r="K425" i="1" s="1"/>
  <c r="N425" i="1"/>
  <c r="S425" i="1" l="1"/>
  <c r="O425" i="1"/>
  <c r="F426" i="1" l="1"/>
  <c r="G426" i="1" l="1"/>
  <c r="I426" i="1"/>
  <c r="N426" i="1" l="1"/>
  <c r="M426" i="1"/>
  <c r="J426" i="1"/>
  <c r="K426" i="1" s="1"/>
  <c r="O426" i="1"/>
  <c r="S426" i="1"/>
  <c r="F427" i="1" l="1"/>
  <c r="I427" i="1"/>
  <c r="N427" i="1" s="1"/>
  <c r="M427" i="1" l="1"/>
  <c r="J427" i="1" s="1"/>
  <c r="O427" i="1"/>
  <c r="G427" i="1"/>
  <c r="K427" i="1" s="1"/>
  <c r="S427" i="1" l="1"/>
  <c r="F428" i="1"/>
  <c r="G428" i="1" s="1"/>
  <c r="I428" i="1"/>
  <c r="N428" i="1" s="1"/>
  <c r="M428" i="1" l="1"/>
  <c r="O428" i="1" s="1"/>
  <c r="S428" i="1" l="1"/>
  <c r="J428" i="1"/>
  <c r="K428" i="1" s="1"/>
  <c r="F429" i="1"/>
  <c r="G429" i="1" s="1"/>
  <c r="I429" i="1" l="1"/>
  <c r="N429" i="1" s="1"/>
  <c r="M429" i="1" l="1"/>
  <c r="J429" i="1" s="1"/>
  <c r="K429" i="1" s="1"/>
  <c r="S429" i="1" l="1"/>
  <c r="O429" i="1"/>
  <c r="F430" i="1" s="1"/>
  <c r="G430" i="1" s="1"/>
  <c r="I430" i="1" l="1"/>
  <c r="M430" i="1" s="1"/>
  <c r="J430" i="1" s="1"/>
  <c r="K430" i="1" s="1"/>
  <c r="N430" i="1"/>
  <c r="O430" i="1"/>
  <c r="S430" i="1"/>
  <c r="F431" i="1" l="1"/>
  <c r="G431" i="1"/>
  <c r="I431" i="1"/>
  <c r="M431" i="1" l="1"/>
  <c r="S431" i="1" s="1"/>
  <c r="N431" i="1"/>
  <c r="O431" i="1" l="1"/>
  <c r="F432" i="1" s="1"/>
  <c r="J431" i="1"/>
  <c r="K431" i="1" s="1"/>
  <c r="I432" i="1" l="1"/>
  <c r="G432" i="1"/>
  <c r="N432" i="1"/>
  <c r="M432" i="1"/>
  <c r="O432" i="1" s="1"/>
  <c r="F433" i="1" l="1"/>
  <c r="G433" i="1"/>
  <c r="J432" i="1"/>
  <c r="K432" i="1" s="1"/>
  <c r="S432" i="1"/>
  <c r="I433" i="1" l="1"/>
  <c r="M433" i="1" l="1"/>
  <c r="O433" i="1" s="1"/>
  <c r="N433" i="1"/>
  <c r="J433" i="1" l="1"/>
  <c r="K433" i="1" s="1"/>
  <c r="F434" i="1"/>
  <c r="G434" i="1" s="1"/>
  <c r="S433" i="1"/>
  <c r="I434" i="1" l="1"/>
  <c r="N434" i="1" l="1"/>
  <c r="M434" i="1"/>
  <c r="O434" i="1" s="1"/>
  <c r="F435" i="1" l="1"/>
  <c r="G435" i="1" s="1"/>
  <c r="J434" i="1"/>
  <c r="K434" i="1" s="1"/>
  <c r="S434" i="1"/>
  <c r="I435" i="1" l="1"/>
  <c r="N435" i="1" s="1"/>
  <c r="M435" i="1" l="1"/>
  <c r="S435" i="1" s="1"/>
  <c r="J435" i="1"/>
  <c r="K435" i="1" s="1"/>
  <c r="O435" i="1" l="1"/>
  <c r="F436" i="1" l="1"/>
  <c r="G436" i="1" s="1"/>
  <c r="I436" i="1" l="1"/>
  <c r="M436" i="1" l="1"/>
  <c r="O436" i="1" s="1"/>
  <c r="N436" i="1"/>
  <c r="J436" i="1"/>
  <c r="K436" i="1" s="1"/>
  <c r="S436" i="1" l="1"/>
  <c r="F437" i="1"/>
  <c r="I437" i="1"/>
  <c r="M437" i="1" s="1"/>
  <c r="O437" i="1" s="1"/>
  <c r="F438" i="1" l="1"/>
  <c r="I438" i="1"/>
  <c r="M438" i="1" s="1"/>
  <c r="J438" i="1" s="1"/>
  <c r="N437" i="1"/>
  <c r="N438" i="1" s="1"/>
  <c r="J437" i="1"/>
  <c r="K437" i="1" s="1"/>
  <c r="S437" i="1"/>
  <c r="G437" i="1"/>
  <c r="G438" i="1" s="1"/>
  <c r="K438" i="1" l="1"/>
  <c r="O438" i="1"/>
  <c r="S438" i="1"/>
  <c r="F439" i="1" l="1"/>
  <c r="I439" i="1"/>
  <c r="M439" i="1" s="1"/>
  <c r="O439" i="1" s="1"/>
  <c r="G439" i="1"/>
  <c r="J439" i="1"/>
  <c r="N439" i="1"/>
  <c r="F440" i="1" l="1"/>
  <c r="G440" i="1"/>
  <c r="I440" i="1"/>
  <c r="M440" i="1"/>
  <c r="J440" i="1" s="1"/>
  <c r="K440" i="1" s="1"/>
  <c r="N440" i="1"/>
  <c r="K439" i="1"/>
  <c r="S439" i="1"/>
  <c r="O440" i="1" l="1"/>
  <c r="S440" i="1"/>
  <c r="F441" i="1" l="1"/>
  <c r="G441" i="1"/>
  <c r="I441" i="1"/>
  <c r="M441" i="1" s="1"/>
  <c r="O441" i="1" s="1"/>
  <c r="F442" i="1" l="1"/>
  <c r="G442" i="1" s="1"/>
  <c r="I442" i="1"/>
  <c r="N442" i="1" s="1"/>
  <c r="N441" i="1"/>
  <c r="J441" i="1"/>
  <c r="K441" i="1" s="1"/>
  <c r="S441" i="1"/>
  <c r="M442" i="1" l="1"/>
  <c r="S442" i="1" s="1"/>
  <c r="O442" i="1"/>
  <c r="F443" i="1" s="1"/>
  <c r="J442" i="1"/>
  <c r="K442" i="1" s="1"/>
  <c r="I443" i="1"/>
  <c r="N443" i="1" s="1"/>
  <c r="G443" i="1"/>
  <c r="M443" i="1"/>
  <c r="O443" i="1" s="1"/>
  <c r="F444" i="1" l="1"/>
  <c r="G444" i="1"/>
  <c r="J443" i="1"/>
  <c r="K443" i="1" s="1"/>
  <c r="S443" i="1"/>
  <c r="I444" i="1" l="1"/>
  <c r="N444" i="1" l="1"/>
  <c r="M444" i="1"/>
  <c r="O444" i="1" s="1"/>
  <c r="J444" i="1"/>
  <c r="K444" i="1" s="1"/>
  <c r="S444" i="1" l="1"/>
  <c r="F445" i="1"/>
  <c r="G445" i="1" l="1"/>
  <c r="I445" i="1"/>
  <c r="N445" i="1" l="1"/>
  <c r="M445" i="1"/>
  <c r="J445" i="1"/>
  <c r="K445" i="1" s="1"/>
  <c r="O445" i="1"/>
  <c r="S445" i="1"/>
  <c r="F446" i="1" l="1"/>
  <c r="G446" i="1" s="1"/>
  <c r="I446" i="1"/>
  <c r="M446" i="1" s="1"/>
  <c r="O446" i="1" s="1"/>
  <c r="N446" i="1" l="1"/>
  <c r="F447" i="1"/>
  <c r="G447" i="1" s="1"/>
  <c r="J446" i="1"/>
  <c r="K446" i="1" s="1"/>
  <c r="S446" i="1"/>
  <c r="I447" i="1" l="1"/>
  <c r="N447" i="1" l="1"/>
  <c r="M447" i="1"/>
  <c r="S447" i="1" s="1"/>
  <c r="J447" i="1"/>
  <c r="K447" i="1" s="1"/>
  <c r="O447" i="1" l="1"/>
  <c r="F448" i="1" s="1"/>
  <c r="I448" i="1" s="1"/>
  <c r="N448" i="1" l="1"/>
  <c r="M448" i="1"/>
  <c r="G448" i="1"/>
  <c r="O448" i="1" l="1"/>
  <c r="J448" i="1"/>
  <c r="K448" i="1" s="1"/>
  <c r="S448" i="1"/>
  <c r="F449" i="1" l="1"/>
  <c r="I449" i="1" l="1"/>
  <c r="G449" i="1"/>
  <c r="N449" i="1" l="1"/>
  <c r="M449" i="1"/>
  <c r="O449" i="1" s="1"/>
  <c r="S449" i="1" l="1"/>
  <c r="J449" i="1"/>
  <c r="K449" i="1" s="1"/>
  <c r="F450" i="1"/>
  <c r="G450" i="1" s="1"/>
  <c r="I450" i="1" l="1"/>
  <c r="M450" i="1" l="1"/>
  <c r="S450" i="1" s="1"/>
  <c r="N450" i="1"/>
  <c r="J450" i="1"/>
  <c r="K450" i="1" s="1"/>
  <c r="O450" i="1" l="1"/>
  <c r="F451" i="1" l="1"/>
  <c r="I451" i="1" l="1"/>
  <c r="G451" i="1"/>
  <c r="M451" i="1" l="1"/>
  <c r="S451" i="1" s="1"/>
  <c r="J451" i="1"/>
  <c r="K451" i="1" s="1"/>
  <c r="N451" i="1"/>
  <c r="O451" i="1"/>
  <c r="F452" i="1" l="1"/>
  <c r="G452" i="1" l="1"/>
  <c r="I452" i="1"/>
  <c r="M452" i="1" l="1"/>
  <c r="J452" i="1" s="1"/>
  <c r="K452" i="1" s="1"/>
  <c r="N452" i="1"/>
  <c r="O452" i="1"/>
  <c r="F453" i="1" l="1"/>
  <c r="I453" i="1"/>
  <c r="N453" i="1" s="1"/>
  <c r="G453" i="1"/>
  <c r="S452" i="1"/>
  <c r="M453" i="1" l="1"/>
  <c r="J453" i="1" s="1"/>
  <c r="K453" i="1" s="1"/>
  <c r="O453" i="1"/>
  <c r="F454" i="1" s="1"/>
  <c r="S453" i="1" l="1"/>
  <c r="I454" i="1"/>
  <c r="N454" i="1" s="1"/>
  <c r="G454" i="1"/>
  <c r="M454" i="1"/>
  <c r="J454" i="1" s="1"/>
  <c r="K454" i="1" s="1"/>
  <c r="O454" i="1"/>
  <c r="S454" i="1" l="1"/>
  <c r="F455" i="1"/>
  <c r="G455" i="1" l="1"/>
  <c r="I455" i="1"/>
  <c r="M455" i="1" l="1"/>
  <c r="J455" i="1" s="1"/>
  <c r="K455" i="1" s="1"/>
  <c r="N455" i="1"/>
  <c r="O455" i="1"/>
  <c r="F456" i="1" l="1"/>
  <c r="I456" i="1"/>
  <c r="N456" i="1" s="1"/>
  <c r="G456" i="1"/>
  <c r="S455" i="1"/>
  <c r="M456" i="1" l="1"/>
  <c r="O456" i="1" s="1"/>
  <c r="J456" i="1"/>
  <c r="K456" i="1" s="1"/>
  <c r="S456" i="1" l="1"/>
  <c r="F457" i="1"/>
  <c r="I457" i="1" s="1"/>
  <c r="N457" i="1" l="1"/>
  <c r="M457" i="1"/>
  <c r="J457" i="1" s="1"/>
  <c r="K457" i="1" s="1"/>
  <c r="G457" i="1"/>
  <c r="S457" i="1" l="1"/>
  <c r="O457" i="1"/>
  <c r="F458" i="1" l="1"/>
  <c r="I458" i="1" s="1"/>
  <c r="G458" i="1"/>
  <c r="M458" i="1" l="1"/>
  <c r="S458" i="1" s="1"/>
  <c r="O458" i="1"/>
  <c r="J458" i="1"/>
  <c r="K458" i="1" s="1"/>
  <c r="N458" i="1"/>
  <c r="F459" i="1" l="1"/>
  <c r="I459" i="1"/>
  <c r="G459" i="1"/>
  <c r="M459" i="1" l="1"/>
  <c r="S459" i="1" s="1"/>
  <c r="N459" i="1"/>
  <c r="J459" i="1" l="1"/>
  <c r="K459" i="1" s="1"/>
  <c r="O459" i="1"/>
  <c r="F460" i="1" l="1"/>
  <c r="G460" i="1" s="1"/>
  <c r="I460" i="1"/>
  <c r="N460" i="1" s="1"/>
  <c r="M460" i="1"/>
  <c r="J460" i="1" s="1"/>
  <c r="K460" i="1" s="1"/>
  <c r="S460" i="1" l="1"/>
  <c r="O460" i="1"/>
  <c r="F461" i="1" l="1"/>
  <c r="I461" i="1" l="1"/>
  <c r="G461" i="1"/>
  <c r="N461" i="1" l="1"/>
  <c r="M461" i="1"/>
  <c r="J461" i="1" s="1"/>
  <c r="K461" i="1" s="1"/>
  <c r="S461" i="1" l="1"/>
  <c r="O461" i="1"/>
  <c r="F462" i="1" l="1"/>
  <c r="I462" i="1"/>
  <c r="G462" i="1"/>
  <c r="N462" i="1" l="1"/>
  <c r="M462" i="1"/>
  <c r="J462" i="1" s="1"/>
  <c r="K462" i="1" s="1"/>
  <c r="S462" i="1" l="1"/>
  <c r="O462" i="1"/>
  <c r="F463" i="1" l="1"/>
  <c r="G463" i="1" s="1"/>
  <c r="I463" i="1" l="1"/>
  <c r="M463" i="1" s="1"/>
  <c r="O463" i="1" s="1"/>
  <c r="S463" i="1" l="1"/>
  <c r="N463" i="1"/>
  <c r="F464" i="1"/>
  <c r="G464" i="1" s="1"/>
  <c r="J463" i="1"/>
  <c r="K463" i="1" s="1"/>
  <c r="I464" i="1" l="1"/>
  <c r="N464" i="1" l="1"/>
  <c r="M464" i="1"/>
  <c r="O464" i="1" s="1"/>
  <c r="F465" i="1" l="1"/>
  <c r="G465" i="1" s="1"/>
  <c r="S464" i="1"/>
  <c r="J464" i="1"/>
  <c r="K464" i="1" s="1"/>
  <c r="I465" i="1" l="1"/>
  <c r="N465" i="1" l="1"/>
  <c r="M465" i="1"/>
  <c r="J465" i="1" s="1"/>
  <c r="K465" i="1" s="1"/>
  <c r="S465" i="1" l="1"/>
  <c r="O465" i="1"/>
  <c r="F466" i="1" l="1"/>
  <c r="I466" i="1" s="1"/>
  <c r="G466" i="1" l="1"/>
  <c r="N466" i="1"/>
  <c r="M466" i="1"/>
  <c r="O466" i="1" s="1"/>
  <c r="J466" i="1" l="1"/>
  <c r="K466" i="1" s="1"/>
  <c r="F467" i="1"/>
  <c r="G467" i="1" s="1"/>
  <c r="S466" i="1"/>
  <c r="I467" i="1" l="1"/>
  <c r="M467" i="1" l="1"/>
  <c r="J467" i="1" s="1"/>
  <c r="K467" i="1" s="1"/>
  <c r="N467" i="1"/>
  <c r="O467" i="1" l="1"/>
  <c r="F468" i="1" s="1"/>
  <c r="S467" i="1"/>
  <c r="I468" i="1" l="1"/>
  <c r="G468" i="1"/>
  <c r="M468" i="1" l="1"/>
  <c r="O468" i="1" s="1"/>
  <c r="N468" i="1"/>
  <c r="S468" i="1" l="1"/>
  <c r="F469" i="1"/>
  <c r="G469" i="1" s="1"/>
  <c r="J468" i="1"/>
  <c r="K468" i="1" s="1"/>
  <c r="I469" i="1" l="1"/>
  <c r="M469" i="1" l="1"/>
  <c r="O469" i="1" s="1"/>
  <c r="N469" i="1"/>
  <c r="S469" i="1" l="1"/>
  <c r="F470" i="1"/>
  <c r="I470" i="1" s="1"/>
  <c r="J469" i="1"/>
  <c r="K469" i="1" s="1"/>
  <c r="G470" i="1" l="1"/>
  <c r="N470" i="1"/>
  <c r="M470" i="1"/>
  <c r="O470" i="1" s="1"/>
  <c r="F471" i="1" l="1"/>
  <c r="G471" i="1" s="1"/>
  <c r="J470" i="1"/>
  <c r="K470" i="1" s="1"/>
  <c r="S470" i="1"/>
  <c r="I471" i="1" l="1"/>
  <c r="M471" i="1" s="1"/>
  <c r="O471" i="1" s="1"/>
  <c r="S471" i="1" l="1"/>
  <c r="J471" i="1"/>
  <c r="K471" i="1" s="1"/>
  <c r="N471" i="1"/>
  <c r="F472" i="1"/>
  <c r="G472" i="1" s="1"/>
  <c r="I472" i="1" l="1"/>
  <c r="M472" i="1" l="1"/>
  <c r="J472" i="1" s="1"/>
  <c r="K472" i="1" s="1"/>
  <c r="N472" i="1"/>
  <c r="S472" i="1" l="1"/>
  <c r="O472" i="1"/>
  <c r="F473" i="1" l="1"/>
  <c r="I473" i="1" s="1"/>
  <c r="G473" i="1" l="1"/>
  <c r="M473" i="1"/>
  <c r="N473" i="1"/>
  <c r="O473" i="1"/>
  <c r="J473" i="1"/>
  <c r="S473" i="1"/>
  <c r="K473" i="1" l="1"/>
  <c r="F474" i="1"/>
  <c r="I474" i="1" s="1"/>
  <c r="N474" i="1" s="1"/>
  <c r="M474" i="1" l="1"/>
  <c r="J474" i="1" s="1"/>
  <c r="G474" i="1"/>
  <c r="K474" i="1" l="1"/>
  <c r="O474" i="1"/>
  <c r="S474" i="1"/>
  <c r="F475" i="1" l="1"/>
  <c r="G475" i="1" s="1"/>
  <c r="I475" i="1" l="1"/>
  <c r="M475" i="1" l="1"/>
  <c r="J475" i="1" s="1"/>
  <c r="K475" i="1" s="1"/>
  <c r="N475" i="1"/>
  <c r="S475" i="1" l="1"/>
  <c r="O475" i="1"/>
  <c r="F476" i="1" s="1"/>
  <c r="I476" i="1" s="1"/>
  <c r="N476" i="1" s="1"/>
  <c r="G476" i="1" l="1"/>
  <c r="M476" i="1"/>
  <c r="O476" i="1" s="1"/>
  <c r="F477" i="1" l="1"/>
  <c r="I477" i="1" s="1"/>
  <c r="M477" i="1" s="1"/>
  <c r="J476" i="1"/>
  <c r="K476" i="1" s="1"/>
  <c r="S476" i="1"/>
  <c r="G477" i="1"/>
  <c r="N477" i="1" l="1"/>
  <c r="J477" i="1"/>
  <c r="O477" i="1"/>
  <c r="S477" i="1"/>
  <c r="K477" i="1"/>
  <c r="F478" i="1" l="1"/>
  <c r="I478" i="1" s="1"/>
  <c r="G478" i="1"/>
  <c r="M478" i="1"/>
  <c r="J478" i="1" s="1"/>
  <c r="N478" i="1"/>
  <c r="O478" i="1"/>
  <c r="S478" i="1"/>
  <c r="K478" i="1" l="1"/>
  <c r="F479" i="1"/>
  <c r="F834" i="1" l="1"/>
  <c r="G479" i="1"/>
  <c r="I479" i="1"/>
  <c r="I834" i="1" l="1"/>
  <c r="N479" i="1"/>
  <c r="M479" i="1"/>
  <c r="M834" i="1" s="1"/>
  <c r="S479" i="1" l="1"/>
  <c r="S834" i="1" s="1"/>
  <c r="O479" i="1"/>
  <c r="J479" i="1"/>
  <c r="K479" i="1" s="1"/>
  <c r="F480" i="1" l="1"/>
  <c r="G480" i="1" l="1"/>
  <c r="I480" i="1"/>
  <c r="N480" i="1" l="1"/>
  <c r="M480" i="1"/>
  <c r="J480" i="1" s="1"/>
  <c r="K480" i="1" s="1"/>
  <c r="S480" i="1" l="1"/>
  <c r="O480" i="1"/>
  <c r="F481" i="1" l="1"/>
  <c r="I481" i="1" s="1"/>
  <c r="M481" i="1" s="1"/>
  <c r="G481" i="1" l="1"/>
  <c r="O481" i="1"/>
  <c r="J481" i="1"/>
  <c r="K481" i="1" s="1"/>
  <c r="N481" i="1"/>
  <c r="S481" i="1"/>
  <c r="F482" i="1" l="1"/>
  <c r="G482" i="1" s="1"/>
  <c r="I482" i="1" l="1"/>
  <c r="M482" i="1" s="1"/>
  <c r="O482" i="1" s="1"/>
  <c r="N482" i="1" l="1"/>
  <c r="S482" i="1"/>
  <c r="J482" i="1"/>
  <c r="K482" i="1" s="1"/>
  <c r="F483" i="1"/>
  <c r="I483" i="1" s="1"/>
  <c r="M483" i="1" l="1"/>
  <c r="S483" i="1" s="1"/>
  <c r="N483" i="1"/>
  <c r="G483" i="1"/>
  <c r="J483" i="1" l="1"/>
  <c r="K483" i="1" s="1"/>
  <c r="O483" i="1"/>
  <c r="F484" i="1" l="1"/>
  <c r="I484" i="1" s="1"/>
  <c r="G484" i="1" l="1"/>
  <c r="M484" i="1"/>
  <c r="J484" i="1" s="1"/>
  <c r="K484" i="1" s="1"/>
  <c r="N484" i="1"/>
  <c r="S484" i="1" l="1"/>
  <c r="O484" i="1"/>
  <c r="F485" i="1" s="1"/>
  <c r="I485" i="1" l="1"/>
  <c r="M485" i="1" s="1"/>
  <c r="O485" i="1" s="1"/>
  <c r="G485" i="1"/>
  <c r="S485" i="1" l="1"/>
  <c r="N485" i="1"/>
  <c r="F486" i="1"/>
  <c r="G486" i="1" s="1"/>
  <c r="J485" i="1"/>
  <c r="K485" i="1" s="1"/>
  <c r="I486" i="1" l="1"/>
  <c r="M486" i="1" l="1"/>
  <c r="O486" i="1" s="1"/>
  <c r="N486" i="1"/>
  <c r="F487" i="1" l="1"/>
  <c r="S486" i="1"/>
  <c r="J486" i="1"/>
  <c r="K486" i="1" s="1"/>
  <c r="G487" i="1" l="1"/>
  <c r="I487" i="1"/>
  <c r="N487" i="1" l="1"/>
  <c r="M487" i="1"/>
  <c r="J487" i="1" s="1"/>
  <c r="K487" i="1" s="1"/>
  <c r="S487" i="1" l="1"/>
  <c r="O487" i="1"/>
  <c r="F488" i="1" l="1"/>
  <c r="G488" i="1" s="1"/>
  <c r="I488" i="1" l="1"/>
  <c r="N488" i="1" l="1"/>
  <c r="M488" i="1"/>
  <c r="S488" i="1" s="1"/>
  <c r="J488" i="1" l="1"/>
  <c r="K488" i="1" s="1"/>
  <c r="O488" i="1"/>
  <c r="F489" i="1" s="1"/>
  <c r="I489" i="1" s="1"/>
  <c r="M489" i="1" l="1"/>
  <c r="N489" i="1"/>
  <c r="O489" i="1"/>
  <c r="J489" i="1"/>
  <c r="G489" i="1"/>
  <c r="S489" i="1"/>
  <c r="K489" i="1" l="1"/>
  <c r="F490" i="1"/>
  <c r="I490" i="1" s="1"/>
  <c r="N490" i="1" l="1"/>
  <c r="M490" i="1"/>
  <c r="J490" i="1" s="1"/>
  <c r="G490" i="1"/>
  <c r="S490" i="1" l="1"/>
  <c r="O490" i="1"/>
  <c r="K490" i="1"/>
  <c r="F491" i="1" l="1"/>
  <c r="I491" i="1" s="1"/>
  <c r="N491" i="1" s="1"/>
  <c r="M491" i="1" l="1"/>
  <c r="O491" i="1" s="1"/>
  <c r="G491" i="1"/>
  <c r="J491" i="1" l="1"/>
  <c r="K491" i="1" s="1"/>
  <c r="S491" i="1"/>
  <c r="F492" i="1"/>
  <c r="G492" i="1" s="1"/>
  <c r="I492" i="1" l="1"/>
  <c r="M492" i="1" s="1"/>
  <c r="S492" i="1" s="1"/>
  <c r="N492" i="1" l="1"/>
  <c r="O492" i="1"/>
  <c r="J492" i="1"/>
  <c r="K492" i="1" s="1"/>
  <c r="F493" i="1" l="1"/>
  <c r="I493" i="1" l="1"/>
  <c r="G493" i="1"/>
  <c r="M493" i="1" l="1"/>
  <c r="J493" i="1" s="1"/>
  <c r="K493" i="1" s="1"/>
  <c r="N493" i="1"/>
  <c r="S493" i="1" l="1"/>
  <c r="O493" i="1"/>
  <c r="F494" i="1" l="1"/>
  <c r="I494" i="1" s="1"/>
  <c r="M494" i="1" s="1"/>
  <c r="S494" i="1" s="1"/>
  <c r="G494" i="1" l="1"/>
  <c r="N494" i="1"/>
  <c r="O494" i="1"/>
  <c r="F495" i="1" s="1"/>
  <c r="I495" i="1" s="1"/>
  <c r="J494" i="1"/>
  <c r="K494" i="1" s="1"/>
  <c r="N495" i="1" l="1"/>
  <c r="M495" i="1"/>
  <c r="S495" i="1" s="1"/>
  <c r="G495" i="1"/>
  <c r="J495" i="1"/>
  <c r="K495" i="1" l="1"/>
  <c r="O495" i="1"/>
  <c r="F496" i="1" s="1"/>
  <c r="I496" i="1" s="1"/>
  <c r="G496" i="1" l="1"/>
  <c r="N496" i="1"/>
  <c r="M496" i="1"/>
  <c r="J496" i="1" s="1"/>
  <c r="K496" i="1" s="1"/>
  <c r="O496" i="1" l="1"/>
  <c r="S496" i="1"/>
  <c r="F497" i="1" l="1"/>
  <c r="G497" i="1" s="1"/>
  <c r="I497" i="1"/>
  <c r="N497" i="1" l="1"/>
  <c r="M497" i="1"/>
  <c r="S497" i="1" s="1"/>
  <c r="J497" i="1" l="1"/>
  <c r="K497" i="1" s="1"/>
  <c r="O497" i="1"/>
  <c r="F498" i="1" l="1"/>
  <c r="I498" i="1" s="1"/>
  <c r="N498" i="1" s="1"/>
  <c r="G498" i="1" l="1"/>
  <c r="M498" i="1"/>
  <c r="J498" i="1" s="1"/>
  <c r="K498" i="1" l="1"/>
  <c r="O498" i="1"/>
  <c r="S498" i="1"/>
  <c r="F499" i="1" l="1"/>
  <c r="G499" i="1" l="1"/>
  <c r="I499" i="1"/>
  <c r="M499" i="1" l="1"/>
  <c r="J499" i="1" s="1"/>
  <c r="K499" i="1" s="1"/>
  <c r="N499" i="1"/>
  <c r="S499" i="1" l="1"/>
  <c r="O499" i="1"/>
  <c r="F500" i="1" l="1"/>
  <c r="I500" i="1" s="1"/>
  <c r="M500" i="1" s="1"/>
  <c r="G500" i="1" l="1"/>
  <c r="S500" i="1"/>
  <c r="O500" i="1"/>
  <c r="N500" i="1"/>
  <c r="J500" i="1"/>
  <c r="K500" i="1" s="1"/>
  <c r="F501" i="1" l="1"/>
  <c r="I501" i="1" s="1"/>
  <c r="M501" i="1" s="1"/>
  <c r="G501" i="1"/>
  <c r="S501" i="1" l="1"/>
  <c r="N501" i="1"/>
  <c r="O501" i="1"/>
  <c r="F502" i="1" s="1"/>
  <c r="J501" i="1"/>
  <c r="K501" i="1" s="1"/>
  <c r="I502" i="1" l="1"/>
  <c r="G502" i="1"/>
  <c r="M502" i="1" l="1"/>
  <c r="S502" i="1" s="1"/>
  <c r="N502" i="1"/>
  <c r="J502" i="1" l="1"/>
  <c r="K502" i="1" s="1"/>
  <c r="O502" i="1"/>
  <c r="F503" i="1" s="1"/>
  <c r="G503" i="1" l="1"/>
  <c r="I503" i="1"/>
  <c r="N503" i="1" l="1"/>
  <c r="M503" i="1"/>
  <c r="S503" i="1" s="1"/>
  <c r="J503" i="1" l="1"/>
  <c r="K503" i="1" s="1"/>
  <c r="O503" i="1"/>
  <c r="F504" i="1" l="1"/>
  <c r="G504" i="1" l="1"/>
  <c r="I504" i="1"/>
  <c r="M504" i="1" l="1"/>
  <c r="O504" i="1" s="1"/>
  <c r="N504" i="1"/>
  <c r="F505" i="1" l="1"/>
  <c r="I505" i="1" s="1"/>
  <c r="N505" i="1" s="1"/>
  <c r="S504" i="1"/>
  <c r="J504" i="1"/>
  <c r="K504" i="1" s="1"/>
  <c r="M505" i="1" l="1"/>
  <c r="S505" i="1" s="1"/>
  <c r="G505" i="1"/>
  <c r="J505" i="1"/>
  <c r="K505" i="1" s="1"/>
  <c r="O505" i="1"/>
  <c r="F506" i="1" l="1"/>
  <c r="I506" i="1" l="1"/>
  <c r="G506" i="1"/>
  <c r="M506" i="1" l="1"/>
  <c r="J506" i="1" s="1"/>
  <c r="K506" i="1" s="1"/>
  <c r="N506" i="1"/>
  <c r="S506" i="1" l="1"/>
  <c r="O506" i="1"/>
  <c r="F507" i="1" l="1"/>
  <c r="I507" i="1" l="1"/>
  <c r="G507" i="1"/>
  <c r="M507" i="1" l="1"/>
  <c r="J507" i="1" s="1"/>
  <c r="K507" i="1" s="1"/>
  <c r="N507" i="1"/>
  <c r="S507" i="1" l="1"/>
  <c r="O507" i="1"/>
  <c r="F508" i="1" l="1"/>
  <c r="G508" i="1" s="1"/>
  <c r="I508" i="1" l="1"/>
  <c r="N508" i="1" s="1"/>
  <c r="M508" i="1"/>
  <c r="O508" i="1" s="1"/>
  <c r="F509" i="1" l="1"/>
  <c r="G509" i="1" s="1"/>
  <c r="S508" i="1"/>
  <c r="J508" i="1"/>
  <c r="K508" i="1" s="1"/>
  <c r="I509" i="1" l="1"/>
  <c r="M509" i="1" l="1"/>
  <c r="O509" i="1" s="1"/>
  <c r="N509" i="1"/>
  <c r="F510" i="1" l="1"/>
  <c r="S509" i="1"/>
  <c r="J509" i="1"/>
  <c r="K509" i="1" s="1"/>
  <c r="G510" i="1" l="1"/>
  <c r="I510" i="1"/>
  <c r="M510" i="1" l="1"/>
  <c r="S510" i="1" s="1"/>
  <c r="N510" i="1"/>
  <c r="O510" i="1" l="1"/>
  <c r="F511" i="1" s="1"/>
  <c r="G511" i="1" s="1"/>
  <c r="J510" i="1"/>
  <c r="K510" i="1" s="1"/>
  <c r="I511" i="1" l="1"/>
  <c r="M511" i="1" l="1"/>
  <c r="S511" i="1" s="1"/>
  <c r="N511" i="1"/>
  <c r="J511" i="1"/>
  <c r="K511" i="1" s="1"/>
  <c r="O511" i="1" l="1"/>
  <c r="F512" i="1" l="1"/>
  <c r="I512" i="1" s="1"/>
  <c r="M512" i="1" l="1"/>
  <c r="S512" i="1" s="1"/>
  <c r="J512" i="1"/>
  <c r="O512" i="1"/>
  <c r="N512" i="1"/>
  <c r="G512" i="1"/>
  <c r="K512" i="1" l="1"/>
  <c r="F513" i="1"/>
  <c r="G513" i="1" s="1"/>
  <c r="I513" i="1" l="1"/>
  <c r="N513" i="1" l="1"/>
  <c r="M513" i="1"/>
  <c r="O513" i="1" s="1"/>
  <c r="F514" i="1" l="1"/>
  <c r="I514" i="1" s="1"/>
  <c r="S513" i="1"/>
  <c r="J513" i="1"/>
  <c r="K513" i="1" s="1"/>
  <c r="N514" i="1" l="1"/>
  <c r="M514" i="1"/>
  <c r="S514" i="1" s="1"/>
  <c r="G514" i="1"/>
  <c r="J514" i="1"/>
  <c r="K514" i="1" s="1"/>
  <c r="O514" i="1" l="1"/>
  <c r="F515" i="1" l="1"/>
  <c r="I515" i="1" s="1"/>
  <c r="N515" i="1" s="1"/>
  <c r="G515" i="1"/>
  <c r="M515" i="1" l="1"/>
  <c r="J515" i="1" s="1"/>
  <c r="K515" i="1" s="1"/>
  <c r="O515" i="1"/>
  <c r="S515" i="1" l="1"/>
  <c r="F516" i="1"/>
  <c r="G516" i="1" s="1"/>
  <c r="I516" i="1" l="1"/>
  <c r="M516" i="1" l="1"/>
  <c r="S516" i="1" s="1"/>
  <c r="O516" i="1"/>
  <c r="N516" i="1"/>
  <c r="F517" i="1" l="1"/>
  <c r="I517" i="1" s="1"/>
  <c r="J516" i="1"/>
  <c r="K516" i="1" s="1"/>
  <c r="N517" i="1" l="1"/>
  <c r="M517" i="1"/>
  <c r="S517" i="1" s="1"/>
  <c r="G517" i="1"/>
  <c r="J517" i="1"/>
  <c r="K517" i="1" s="1"/>
  <c r="O517" i="1" l="1"/>
  <c r="F518" i="1" s="1"/>
  <c r="I518" i="1" s="1"/>
  <c r="N518" i="1" l="1"/>
  <c r="M518" i="1"/>
  <c r="O518" i="1" s="1"/>
  <c r="G518" i="1"/>
  <c r="S518" i="1" l="1"/>
  <c r="J518" i="1"/>
  <c r="K518" i="1" s="1"/>
  <c r="F519" i="1"/>
  <c r="I519" i="1" s="1"/>
  <c r="N519" i="1" s="1"/>
  <c r="G519" i="1" l="1"/>
  <c r="M519" i="1"/>
  <c r="S519" i="1" s="1"/>
  <c r="J519" i="1" l="1"/>
  <c r="K519" i="1" s="1"/>
  <c r="O519" i="1"/>
  <c r="F520" i="1" l="1"/>
  <c r="I520" i="1" l="1"/>
  <c r="G520" i="1"/>
  <c r="M520" i="1" l="1"/>
  <c r="J520" i="1" s="1"/>
  <c r="K520" i="1" s="1"/>
  <c r="O520" i="1"/>
  <c r="N520" i="1"/>
  <c r="S520" i="1" l="1"/>
  <c r="F521" i="1"/>
  <c r="I521" i="1" s="1"/>
  <c r="M521" i="1" l="1"/>
  <c r="J521" i="1" s="1"/>
  <c r="N521" i="1"/>
  <c r="G521" i="1"/>
  <c r="K521" i="1" l="1"/>
  <c r="S521" i="1"/>
  <c r="O521" i="1"/>
  <c r="F522" i="1" l="1"/>
  <c r="G522" i="1" l="1"/>
  <c r="I522" i="1"/>
  <c r="N522" i="1" l="1"/>
  <c r="M522" i="1"/>
  <c r="O522" i="1" s="1"/>
  <c r="S522" i="1" l="1"/>
  <c r="J522" i="1"/>
  <c r="K522" i="1" s="1"/>
  <c r="F523" i="1"/>
  <c r="I523" i="1" l="1"/>
  <c r="G523" i="1"/>
  <c r="M523" i="1" l="1"/>
  <c r="O523" i="1" s="1"/>
  <c r="J523" i="1"/>
  <c r="K523" i="1" s="1"/>
  <c r="N523" i="1"/>
  <c r="S523" i="1" l="1"/>
  <c r="F524" i="1"/>
  <c r="I524" i="1" l="1"/>
  <c r="G524" i="1"/>
  <c r="M524" i="1" l="1"/>
  <c r="J524" i="1" s="1"/>
  <c r="K524" i="1" s="1"/>
  <c r="N524" i="1"/>
  <c r="S524" i="1" l="1"/>
  <c r="O524" i="1"/>
  <c r="F525" i="1" s="1"/>
  <c r="I525" i="1" s="1"/>
  <c r="M525" i="1" l="1"/>
  <c r="S525" i="1" s="1"/>
  <c r="N525" i="1"/>
  <c r="G525" i="1"/>
  <c r="J525" i="1" l="1"/>
  <c r="K525" i="1" s="1"/>
  <c r="O525" i="1"/>
  <c r="F526" i="1" l="1"/>
  <c r="I526" i="1" s="1"/>
  <c r="M526" i="1" l="1"/>
  <c r="S526" i="1" s="1"/>
  <c r="N526" i="1"/>
  <c r="G526" i="1"/>
  <c r="O526" i="1" l="1"/>
  <c r="F527" i="1" s="1"/>
  <c r="G527" i="1" s="1"/>
  <c r="J526" i="1"/>
  <c r="K526" i="1" s="1"/>
  <c r="I527" i="1" l="1"/>
  <c r="M527" i="1" l="1"/>
  <c r="S527" i="1" s="1"/>
  <c r="N527" i="1"/>
  <c r="J527" i="1"/>
  <c r="K527" i="1" s="1"/>
  <c r="O527" i="1" l="1"/>
  <c r="F528" i="1" l="1"/>
  <c r="I528" i="1" l="1"/>
  <c r="G528" i="1"/>
  <c r="M528" i="1" l="1"/>
  <c r="O528" i="1" s="1"/>
  <c r="N528" i="1"/>
  <c r="S528" i="1" l="1"/>
  <c r="J528" i="1"/>
  <c r="K528" i="1" s="1"/>
  <c r="F529" i="1"/>
  <c r="G529" i="1" s="1"/>
  <c r="I529" i="1" l="1"/>
  <c r="M529" i="1" l="1"/>
  <c r="S529" i="1" s="1"/>
  <c r="O529" i="1"/>
  <c r="N529" i="1"/>
  <c r="J529" i="1" l="1"/>
  <c r="K529" i="1" s="1"/>
  <c r="F530" i="1"/>
  <c r="G530" i="1" s="1"/>
  <c r="I530" i="1" l="1"/>
  <c r="M530" i="1" l="1"/>
  <c r="S530" i="1" s="1"/>
  <c r="N530" i="1"/>
  <c r="J530" i="1"/>
  <c r="K530" i="1" s="1"/>
  <c r="O530" i="1" l="1"/>
  <c r="F531" i="1" s="1"/>
  <c r="G531" i="1" s="1"/>
  <c r="I531" i="1" l="1"/>
  <c r="N531" i="1" l="1"/>
  <c r="M531" i="1"/>
  <c r="S531" i="1" s="1"/>
  <c r="J531" i="1" l="1"/>
  <c r="K531" i="1" s="1"/>
  <c r="O531" i="1"/>
  <c r="F532" i="1" l="1"/>
  <c r="I532" i="1" s="1"/>
  <c r="M532" i="1" l="1"/>
  <c r="J532" i="1" s="1"/>
  <c r="N532" i="1"/>
  <c r="G532" i="1"/>
  <c r="K532" i="1" l="1"/>
  <c r="S532" i="1"/>
  <c r="O532" i="1"/>
  <c r="F533" i="1" l="1"/>
  <c r="G533" i="1" s="1"/>
  <c r="I533" i="1" l="1"/>
  <c r="N533" i="1" l="1"/>
  <c r="M533" i="1"/>
  <c r="S533" i="1" s="1"/>
  <c r="O533" i="1" l="1"/>
  <c r="F534" i="1" s="1"/>
  <c r="I534" i="1" s="1"/>
  <c r="J533" i="1"/>
  <c r="K533" i="1" s="1"/>
  <c r="M534" i="1" l="1"/>
  <c r="S534" i="1" s="1"/>
  <c r="N534" i="1"/>
  <c r="J534" i="1"/>
  <c r="G534" i="1"/>
  <c r="K534" i="1" l="1"/>
  <c r="O534" i="1"/>
  <c r="F535" i="1" l="1"/>
  <c r="G535" i="1" s="1"/>
  <c r="I535" i="1" l="1"/>
  <c r="N535" i="1" l="1"/>
  <c r="M535" i="1"/>
  <c r="S535" i="1" s="1"/>
  <c r="J535" i="1"/>
  <c r="K535" i="1" s="1"/>
  <c r="O535" i="1" l="1"/>
  <c r="F536" i="1" s="1"/>
  <c r="I536" i="1" s="1"/>
  <c r="M536" i="1" l="1"/>
  <c r="O536" i="1" s="1"/>
  <c r="N536" i="1"/>
  <c r="J536" i="1"/>
  <c r="G536" i="1"/>
  <c r="S536" i="1"/>
  <c r="K536" i="1" l="1"/>
  <c r="F537" i="1"/>
  <c r="I537" i="1" s="1"/>
  <c r="N537" i="1" l="1"/>
  <c r="M537" i="1"/>
  <c r="S537" i="1" s="1"/>
  <c r="O537" i="1"/>
  <c r="G537" i="1"/>
  <c r="J537" i="1" l="1"/>
  <c r="K537" i="1" s="1"/>
  <c r="F538" i="1"/>
  <c r="G538" i="1" l="1"/>
  <c r="I538" i="1"/>
  <c r="M538" i="1" l="1"/>
  <c r="O538" i="1" s="1"/>
  <c r="N538" i="1"/>
  <c r="J538" i="1"/>
  <c r="K538" i="1" s="1"/>
  <c r="S538" i="1" l="1"/>
  <c r="F539" i="1"/>
  <c r="I539" i="1" s="1"/>
  <c r="M539" i="1" l="1"/>
  <c r="O539" i="1"/>
  <c r="J539" i="1"/>
  <c r="N539" i="1"/>
  <c r="G539" i="1"/>
  <c r="S539" i="1"/>
  <c r="F540" i="1" l="1"/>
  <c r="G540" i="1" s="1"/>
  <c r="K539" i="1"/>
  <c r="I540" i="1" l="1"/>
  <c r="M540" i="1" l="1"/>
  <c r="S540" i="1" s="1"/>
  <c r="N540" i="1"/>
  <c r="O540" i="1"/>
  <c r="F541" i="1" l="1"/>
  <c r="J540" i="1"/>
  <c r="K540" i="1" s="1"/>
  <c r="G541" i="1" l="1"/>
  <c r="I541" i="1"/>
  <c r="M541" i="1" l="1"/>
  <c r="O541" i="1" s="1"/>
  <c r="N541" i="1"/>
  <c r="J541" i="1"/>
  <c r="K541" i="1" s="1"/>
  <c r="S541" i="1" l="1"/>
  <c r="F542" i="1"/>
  <c r="G542" i="1" s="1"/>
  <c r="I542" i="1" l="1"/>
  <c r="M542" i="1" l="1"/>
  <c r="S542" i="1" s="1"/>
  <c r="N542" i="1"/>
  <c r="J542" i="1"/>
  <c r="K542" i="1" s="1"/>
  <c r="O542" i="1" l="1"/>
  <c r="F543" i="1" l="1"/>
  <c r="I543" i="1" s="1"/>
  <c r="M543" i="1" l="1"/>
  <c r="S543" i="1" s="1"/>
  <c r="N543" i="1"/>
  <c r="O543" i="1"/>
  <c r="J543" i="1"/>
  <c r="G543" i="1"/>
  <c r="K543" i="1" l="1"/>
  <c r="F544" i="1"/>
  <c r="G544" i="1" s="1"/>
  <c r="I544" i="1" l="1"/>
  <c r="M544" i="1" l="1"/>
  <c r="S544" i="1" s="1"/>
  <c r="J544" i="1"/>
  <c r="K544" i="1" s="1"/>
  <c r="O544" i="1"/>
  <c r="N544" i="1"/>
  <c r="F545" i="1" l="1"/>
  <c r="I545" i="1" s="1"/>
  <c r="G545" i="1" l="1"/>
  <c r="N545" i="1"/>
  <c r="M545" i="1"/>
  <c r="O545" i="1" s="1"/>
  <c r="F546" i="1" l="1"/>
  <c r="J545" i="1"/>
  <c r="K545" i="1" s="1"/>
  <c r="S545" i="1"/>
  <c r="I546" i="1" l="1"/>
  <c r="G546" i="1"/>
  <c r="N546" i="1" l="1"/>
  <c r="M546" i="1"/>
  <c r="O546" i="1" s="1"/>
  <c r="F547" i="1" l="1"/>
  <c r="G547" i="1" s="1"/>
  <c r="S546" i="1"/>
  <c r="J546" i="1"/>
  <c r="K546" i="1" s="1"/>
  <c r="I547" i="1" l="1"/>
  <c r="N547" i="1"/>
  <c r="M547" i="1"/>
  <c r="O547" i="1" s="1"/>
  <c r="F548" i="1" l="1"/>
  <c r="I548" i="1" s="1"/>
  <c r="S547" i="1"/>
  <c r="J547" i="1"/>
  <c r="K547" i="1" s="1"/>
  <c r="M548" i="1" l="1"/>
  <c r="S548" i="1" s="1"/>
  <c r="O548" i="1"/>
  <c r="N548" i="1"/>
  <c r="G548" i="1"/>
  <c r="J548" i="1"/>
  <c r="K548" i="1" l="1"/>
  <c r="F549" i="1"/>
  <c r="I549" i="1" l="1"/>
  <c r="G549" i="1"/>
  <c r="N549" i="1" l="1"/>
  <c r="M549" i="1"/>
  <c r="J549" i="1" s="1"/>
  <c r="K549" i="1" s="1"/>
  <c r="S549" i="1" l="1"/>
  <c r="O549" i="1"/>
  <c r="F550" i="1" l="1"/>
  <c r="G550" i="1" s="1"/>
  <c r="I550" i="1"/>
  <c r="N550" i="1" l="1"/>
  <c r="M550" i="1"/>
  <c r="S550" i="1" s="1"/>
  <c r="J550" i="1" l="1"/>
  <c r="K550" i="1" s="1"/>
  <c r="O550" i="1"/>
  <c r="F551" i="1" l="1"/>
  <c r="G551" i="1"/>
  <c r="I551" i="1"/>
  <c r="M551" i="1" l="1"/>
  <c r="O551" i="1" s="1"/>
  <c r="N551" i="1"/>
  <c r="S551" i="1"/>
  <c r="F552" i="1" l="1"/>
  <c r="I552" i="1" s="1"/>
  <c r="M552" i="1" s="1"/>
  <c r="J551" i="1"/>
  <c r="K551" i="1" s="1"/>
  <c r="G552" i="1" l="1"/>
  <c r="S552" i="1"/>
  <c r="N552" i="1"/>
  <c r="O552" i="1"/>
  <c r="J552" i="1"/>
  <c r="K552" i="1" s="1"/>
  <c r="F553" i="1" l="1"/>
  <c r="I553" i="1" s="1"/>
  <c r="M553" i="1" l="1"/>
  <c r="O553" i="1" s="1"/>
  <c r="N553" i="1"/>
  <c r="J553" i="1"/>
  <c r="G553" i="1"/>
  <c r="S553" i="1" l="1"/>
  <c r="F554" i="1"/>
  <c r="I554" i="1" s="1"/>
  <c r="K553" i="1"/>
  <c r="G554" i="1" l="1"/>
  <c r="M554" i="1"/>
  <c r="O554" i="1" s="1"/>
  <c r="N554" i="1"/>
  <c r="S554" i="1" l="1"/>
  <c r="J554" i="1"/>
  <c r="K554" i="1" s="1"/>
  <c r="F555" i="1"/>
  <c r="G555" i="1" s="1"/>
  <c r="I555" i="1" l="1"/>
  <c r="M555" i="1" l="1"/>
  <c r="O555" i="1" s="1"/>
  <c r="N555" i="1"/>
  <c r="S555" i="1" l="1"/>
  <c r="F556" i="1"/>
  <c r="I556" i="1" s="1"/>
  <c r="M556" i="1" s="1"/>
  <c r="G556" i="1"/>
  <c r="J555" i="1"/>
  <c r="K555" i="1" s="1"/>
  <c r="O556" i="1" l="1"/>
  <c r="S556" i="1"/>
  <c r="J556" i="1"/>
  <c r="K556" i="1" s="1"/>
  <c r="N556" i="1"/>
  <c r="F557" i="1" l="1"/>
  <c r="I557" i="1" s="1"/>
  <c r="M557" i="1" l="1"/>
  <c r="S557" i="1" s="1"/>
  <c r="J557" i="1"/>
  <c r="O557" i="1"/>
  <c r="N557" i="1"/>
  <c r="G557" i="1"/>
  <c r="K557" i="1" l="1"/>
  <c r="F558" i="1"/>
  <c r="I558" i="1" s="1"/>
  <c r="M558" i="1" l="1"/>
  <c r="J558" i="1" s="1"/>
  <c r="N558" i="1"/>
  <c r="G558" i="1"/>
  <c r="S558" i="1" l="1"/>
  <c r="K558" i="1"/>
  <c r="O558" i="1"/>
  <c r="F559" i="1" l="1"/>
  <c r="G559" i="1" s="1"/>
  <c r="I559" i="1" l="1"/>
  <c r="M559" i="1" l="1"/>
  <c r="S559" i="1" s="1"/>
  <c r="J559" i="1"/>
  <c r="K559" i="1" s="1"/>
  <c r="N559" i="1"/>
  <c r="O559" i="1"/>
  <c r="F560" i="1" l="1"/>
  <c r="I560" i="1" s="1"/>
  <c r="M560" i="1" l="1"/>
  <c r="O560" i="1" s="1"/>
  <c r="N560" i="1"/>
  <c r="J560" i="1"/>
  <c r="G560" i="1"/>
  <c r="S560" i="1" l="1"/>
  <c r="F561" i="1"/>
  <c r="I561" i="1" s="1"/>
  <c r="K560" i="1"/>
  <c r="G561" i="1" l="1"/>
  <c r="N561" i="1"/>
  <c r="M561" i="1"/>
  <c r="O561" i="1" s="1"/>
  <c r="J561" i="1" l="1"/>
  <c r="K561" i="1" s="1"/>
  <c r="S561" i="1"/>
  <c r="F562" i="1"/>
  <c r="I562" i="1" l="1"/>
  <c r="G562" i="1"/>
  <c r="M562" i="1" l="1"/>
  <c r="O562" i="1" s="1"/>
  <c r="N562" i="1"/>
  <c r="S562" i="1"/>
  <c r="J562" i="1" l="1"/>
  <c r="K562" i="1" s="1"/>
  <c r="F563" i="1"/>
  <c r="G563" i="1" s="1"/>
  <c r="I563" i="1" l="1"/>
  <c r="N563" i="1" s="1"/>
  <c r="M563" i="1"/>
  <c r="O563" i="1" s="1"/>
  <c r="F564" i="1" l="1"/>
  <c r="I564" i="1" s="1"/>
  <c r="J563" i="1"/>
  <c r="K563" i="1" s="1"/>
  <c r="S563" i="1"/>
  <c r="M564" i="1" l="1"/>
  <c r="S564" i="1" s="1"/>
  <c r="N564" i="1"/>
  <c r="O564" i="1"/>
  <c r="G564" i="1"/>
  <c r="J564" i="1"/>
  <c r="K564" i="1" l="1"/>
  <c r="F565" i="1"/>
  <c r="I565" i="1" s="1"/>
  <c r="M565" i="1" l="1"/>
  <c r="S565" i="1" s="1"/>
  <c r="N565" i="1"/>
  <c r="J565" i="1"/>
  <c r="G565" i="1"/>
  <c r="K565" i="1" l="1"/>
  <c r="O565" i="1"/>
  <c r="F566" i="1" l="1"/>
  <c r="I566" i="1" s="1"/>
  <c r="N566" i="1" l="1"/>
  <c r="M566" i="1"/>
  <c r="O566" i="1" s="1"/>
  <c r="G566" i="1"/>
  <c r="S566" i="1" l="1"/>
  <c r="J566" i="1"/>
  <c r="K566" i="1" s="1"/>
  <c r="F567" i="1"/>
  <c r="G567" i="1" s="1"/>
  <c r="I567" i="1" l="1"/>
  <c r="M567" i="1" l="1"/>
  <c r="J567" i="1" s="1"/>
  <c r="K567" i="1" s="1"/>
  <c r="N567" i="1"/>
  <c r="O567" i="1"/>
  <c r="S567" i="1" l="1"/>
  <c r="F568" i="1"/>
  <c r="I568" i="1" s="1"/>
  <c r="M568" i="1" l="1"/>
  <c r="S568" i="1" s="1"/>
  <c r="N568" i="1"/>
  <c r="G568" i="1"/>
  <c r="J568" i="1" l="1"/>
  <c r="K568" i="1" s="1"/>
  <c r="O568" i="1"/>
  <c r="F569" i="1" l="1"/>
  <c r="G569" i="1" l="1"/>
  <c r="I569" i="1"/>
  <c r="M569" i="1" l="1"/>
  <c r="O569" i="1" s="1"/>
  <c r="N569" i="1"/>
  <c r="J569" i="1"/>
  <c r="K569" i="1" s="1"/>
  <c r="S569" i="1" l="1"/>
  <c r="F570" i="1"/>
  <c r="I570" i="1" s="1"/>
  <c r="N570" i="1" l="1"/>
  <c r="M570" i="1"/>
  <c r="S570" i="1" s="1"/>
  <c r="G570" i="1"/>
  <c r="J570" i="1" l="1"/>
  <c r="K570" i="1"/>
  <c r="O570" i="1"/>
  <c r="F571" i="1" l="1"/>
  <c r="I571" i="1" s="1"/>
  <c r="M571" i="1" l="1"/>
  <c r="O571" i="1" s="1"/>
  <c r="N571" i="1"/>
  <c r="G571" i="1"/>
  <c r="S571" i="1" l="1"/>
  <c r="J571" i="1"/>
  <c r="K571" i="1" s="1"/>
  <c r="F572" i="1"/>
  <c r="G572" i="1" s="1"/>
  <c r="I572" i="1" l="1"/>
  <c r="M572" i="1" l="1"/>
  <c r="S572" i="1" s="1"/>
  <c r="O572" i="1"/>
  <c r="N572" i="1"/>
  <c r="J572" i="1"/>
  <c r="K572" i="1" s="1"/>
  <c r="F573" i="1" l="1"/>
  <c r="I573" i="1" s="1"/>
  <c r="M573" i="1" l="1"/>
  <c r="S573" i="1" s="1"/>
  <c r="J573" i="1"/>
  <c r="O573" i="1"/>
  <c r="N573" i="1"/>
  <c r="G573" i="1"/>
  <c r="K573" i="1" l="1"/>
  <c r="F574" i="1"/>
  <c r="I574" i="1" l="1"/>
  <c r="G574" i="1"/>
  <c r="N574" i="1" l="1"/>
  <c r="M574" i="1"/>
  <c r="O574" i="1" s="1"/>
  <c r="F575" i="1" l="1"/>
  <c r="I575" i="1" s="1"/>
  <c r="N575" i="1" s="1"/>
  <c r="S574" i="1"/>
  <c r="J574" i="1"/>
  <c r="K574" i="1" s="1"/>
  <c r="G575" i="1" l="1"/>
  <c r="M575" i="1"/>
  <c r="S575" i="1" s="1"/>
  <c r="O575" i="1" l="1"/>
  <c r="J575" i="1"/>
  <c r="K575" i="1" s="1"/>
  <c r="F576" i="1" l="1"/>
  <c r="I576" i="1" l="1"/>
  <c r="G576" i="1"/>
  <c r="M576" i="1" l="1"/>
  <c r="J576" i="1" s="1"/>
  <c r="K576" i="1" s="1"/>
  <c r="N576" i="1"/>
  <c r="O576" i="1"/>
  <c r="S576" i="1"/>
  <c r="F577" i="1" l="1"/>
  <c r="G577" i="1" s="1"/>
  <c r="I577" i="1" l="1"/>
  <c r="M577" i="1" l="1"/>
  <c r="S577" i="1" s="1"/>
  <c r="N577" i="1"/>
  <c r="J577" i="1" l="1"/>
  <c r="K577" i="1" s="1"/>
  <c r="O577" i="1"/>
  <c r="F578" i="1" l="1"/>
  <c r="G578" i="1" s="1"/>
  <c r="I578" i="1" l="1"/>
  <c r="N578" i="1" l="1"/>
  <c r="M578" i="1"/>
  <c r="O578" i="1" s="1"/>
  <c r="J578" i="1"/>
  <c r="K578" i="1" s="1"/>
  <c r="S578" i="1" l="1"/>
  <c r="F579" i="1"/>
  <c r="G579" i="1" s="1"/>
  <c r="I579" i="1" l="1"/>
  <c r="N579" i="1" l="1"/>
  <c r="M579" i="1"/>
  <c r="S579" i="1" s="1"/>
  <c r="J579" i="1"/>
  <c r="K579" i="1" s="1"/>
  <c r="O579" i="1"/>
  <c r="F580" i="1" l="1"/>
  <c r="I580" i="1" s="1"/>
  <c r="N580" i="1" l="1"/>
  <c r="G580" i="1"/>
  <c r="M580" i="1"/>
  <c r="O580" i="1" s="1"/>
  <c r="F581" i="1" l="1"/>
  <c r="I581" i="1" s="1"/>
  <c r="S580" i="1"/>
  <c r="J580" i="1"/>
  <c r="K580" i="1" s="1"/>
  <c r="M581" i="1" l="1"/>
  <c r="O581" i="1"/>
  <c r="N581" i="1"/>
  <c r="G581" i="1"/>
  <c r="S581" i="1"/>
  <c r="J581" i="1"/>
  <c r="K581" i="1" l="1"/>
  <c r="F582" i="1"/>
  <c r="I582" i="1" s="1"/>
  <c r="G582" i="1" l="1"/>
  <c r="M582" i="1"/>
  <c r="S582" i="1" s="1"/>
  <c r="N582" i="1"/>
  <c r="J582" i="1" l="1"/>
  <c r="K582" i="1" s="1"/>
  <c r="O582" i="1"/>
  <c r="F583" i="1" l="1"/>
  <c r="I583" i="1" s="1"/>
  <c r="M583" i="1" l="1"/>
  <c r="O583" i="1" s="1"/>
  <c r="N583" i="1"/>
  <c r="G583" i="1"/>
  <c r="S583" i="1" l="1"/>
  <c r="F584" i="1"/>
  <c r="G584" i="1" s="1"/>
  <c r="J583" i="1"/>
  <c r="K583" i="1" s="1"/>
  <c r="I584" i="1" l="1"/>
  <c r="M584" i="1" l="1"/>
  <c r="J584" i="1" s="1"/>
  <c r="K584" i="1" s="1"/>
  <c r="N584" i="1"/>
  <c r="S584" i="1" l="1"/>
  <c r="O584" i="1"/>
  <c r="F585" i="1" l="1"/>
  <c r="G585" i="1" s="1"/>
  <c r="I585" i="1" l="1"/>
  <c r="M585" i="1" s="1"/>
  <c r="S585" i="1" s="1"/>
  <c r="J585" i="1" l="1"/>
  <c r="K585" i="1" s="1"/>
  <c r="O585" i="1"/>
  <c r="N585" i="1"/>
  <c r="F586" i="1" l="1"/>
  <c r="I586" i="1" s="1"/>
  <c r="M586" i="1" s="1"/>
  <c r="S586" i="1" s="1"/>
  <c r="G586" i="1"/>
  <c r="N586" i="1" l="1"/>
  <c r="O586" i="1"/>
  <c r="J586" i="1"/>
  <c r="K586" i="1"/>
  <c r="F587" i="1" l="1"/>
  <c r="G587" i="1" s="1"/>
  <c r="I587" i="1"/>
  <c r="M587" i="1" l="1"/>
  <c r="O587" i="1" s="1"/>
  <c r="N587" i="1"/>
  <c r="S587" i="1" l="1"/>
  <c r="J587" i="1"/>
  <c r="K587" i="1" s="1"/>
  <c r="F588" i="1"/>
  <c r="G588" i="1" s="1"/>
  <c r="I588" i="1" l="1"/>
  <c r="N588" i="1" s="1"/>
  <c r="M588" i="1"/>
  <c r="J588" i="1" s="1"/>
  <c r="K588" i="1" s="1"/>
  <c r="O588" i="1" l="1"/>
  <c r="S588" i="1"/>
  <c r="F589" i="1" l="1"/>
  <c r="I589" i="1" s="1"/>
  <c r="G589" i="1" l="1"/>
  <c r="M589" i="1"/>
  <c r="S589" i="1" s="1"/>
  <c r="N589" i="1"/>
  <c r="O589" i="1"/>
  <c r="F590" i="1" l="1"/>
  <c r="G590" i="1" s="1"/>
  <c r="J589" i="1"/>
  <c r="K589" i="1" s="1"/>
  <c r="I590" i="1" l="1"/>
  <c r="N590" i="1" l="1"/>
  <c r="M590" i="1"/>
  <c r="S590" i="1" s="1"/>
  <c r="O590" i="1"/>
  <c r="J590" i="1"/>
  <c r="K590" i="1" s="1"/>
  <c r="F591" i="1" l="1"/>
  <c r="I591" i="1" s="1"/>
  <c r="N591" i="1" l="1"/>
  <c r="M591" i="1"/>
  <c r="O591" i="1" s="1"/>
  <c r="G591" i="1"/>
  <c r="S591" i="1" l="1"/>
  <c r="F592" i="1"/>
  <c r="G592" i="1" s="1"/>
  <c r="J591" i="1"/>
  <c r="K591" i="1" s="1"/>
  <c r="I592" i="1" l="1"/>
  <c r="M592" i="1" l="1"/>
  <c r="S592" i="1" s="1"/>
  <c r="N592" i="1"/>
  <c r="O592" i="1" l="1"/>
  <c r="J592" i="1"/>
  <c r="K592" i="1" s="1"/>
  <c r="F593" i="1" l="1"/>
  <c r="G593" i="1" s="1"/>
  <c r="I593" i="1" l="1"/>
  <c r="M593" i="1" l="1"/>
  <c r="J593" i="1" s="1"/>
  <c r="K593" i="1" s="1"/>
  <c r="N593" i="1"/>
  <c r="S593" i="1" l="1"/>
  <c r="O593" i="1"/>
  <c r="F594" i="1" s="1"/>
  <c r="I594" i="1" s="1"/>
  <c r="M594" i="1" l="1"/>
  <c r="S594" i="1" s="1"/>
  <c r="N594" i="1"/>
  <c r="G594" i="1"/>
  <c r="O594" i="1" l="1"/>
  <c r="F595" i="1" s="1"/>
  <c r="G595" i="1" s="1"/>
  <c r="J594" i="1"/>
  <c r="K594" i="1" s="1"/>
  <c r="I595" i="1" l="1"/>
  <c r="M595" i="1" l="1"/>
  <c r="J595" i="1" s="1"/>
  <c r="K595" i="1" s="1"/>
  <c r="N595" i="1"/>
  <c r="S595" i="1"/>
  <c r="O595" i="1" l="1"/>
  <c r="F596" i="1" l="1"/>
  <c r="I596" i="1" l="1"/>
  <c r="G596" i="1"/>
  <c r="M596" i="1" l="1"/>
  <c r="J596" i="1" s="1"/>
  <c r="K596" i="1" s="1"/>
  <c r="N596" i="1"/>
  <c r="O596" i="1"/>
  <c r="S596" i="1"/>
  <c r="F597" i="1" l="1"/>
  <c r="G597" i="1" s="1"/>
  <c r="I597" i="1" l="1"/>
  <c r="M597" i="1" l="1"/>
  <c r="J597" i="1" s="1"/>
  <c r="K597" i="1" s="1"/>
  <c r="N597" i="1"/>
  <c r="O597" i="1"/>
  <c r="S597" i="1"/>
  <c r="F598" i="1" l="1"/>
  <c r="G598" i="1" s="1"/>
  <c r="I598" i="1" l="1"/>
  <c r="N598" i="1" s="1"/>
  <c r="M598" i="1" l="1"/>
  <c r="S598" i="1" s="1"/>
  <c r="O598" i="1"/>
  <c r="J598" i="1" l="1"/>
  <c r="K598" i="1" s="1"/>
  <c r="F599" i="1"/>
  <c r="I599" i="1" s="1"/>
  <c r="N599" i="1" l="1"/>
  <c r="M599" i="1"/>
  <c r="J599" i="1" s="1"/>
  <c r="O599" i="1"/>
  <c r="G599" i="1"/>
  <c r="S599" i="1" l="1"/>
  <c r="K599" i="1"/>
  <c r="F600" i="1"/>
  <c r="G600" i="1" s="1"/>
  <c r="I600" i="1" l="1"/>
  <c r="M600" i="1" l="1"/>
  <c r="S600" i="1" s="1"/>
  <c r="N600" i="1"/>
  <c r="O600" i="1" l="1"/>
  <c r="F601" i="1" s="1"/>
  <c r="I601" i="1" s="1"/>
  <c r="J600" i="1"/>
  <c r="K600" i="1" s="1"/>
  <c r="G601" i="1" l="1"/>
  <c r="N601" i="1"/>
  <c r="M601" i="1"/>
  <c r="S601" i="1" s="1"/>
  <c r="O601" i="1"/>
  <c r="J601" i="1"/>
  <c r="K601" i="1" s="1"/>
  <c r="F602" i="1" l="1"/>
  <c r="I602" i="1" s="1"/>
  <c r="M602" i="1" l="1"/>
  <c r="J602" i="1" s="1"/>
  <c r="N602" i="1"/>
  <c r="G602" i="1"/>
  <c r="S602" i="1" l="1"/>
  <c r="K602" i="1"/>
  <c r="O602" i="1"/>
  <c r="F603" i="1" l="1"/>
  <c r="G603" i="1" s="1"/>
  <c r="I603" i="1" l="1"/>
  <c r="N603" i="1" l="1"/>
  <c r="M603" i="1"/>
  <c r="S603" i="1" s="1"/>
  <c r="J603" i="1"/>
  <c r="K603" i="1" s="1"/>
  <c r="O603" i="1" l="1"/>
  <c r="F604" i="1" l="1"/>
  <c r="G604" i="1" l="1"/>
  <c r="I604" i="1"/>
  <c r="M604" i="1" l="1"/>
  <c r="O604" i="1" s="1"/>
  <c r="N604" i="1"/>
  <c r="S604" i="1" l="1"/>
  <c r="F605" i="1"/>
  <c r="I605" i="1" s="1"/>
  <c r="M605" i="1" s="1"/>
  <c r="J604" i="1"/>
  <c r="K604" i="1" s="1"/>
  <c r="G605" i="1" l="1"/>
  <c r="S605" i="1"/>
  <c r="N605" i="1"/>
  <c r="O605" i="1"/>
  <c r="J605" i="1"/>
  <c r="K605" i="1" l="1"/>
  <c r="F606" i="1"/>
  <c r="I606" i="1" l="1"/>
  <c r="G606" i="1"/>
  <c r="M606" i="1" l="1"/>
  <c r="J606" i="1" s="1"/>
  <c r="K606" i="1" s="1"/>
  <c r="N606" i="1"/>
  <c r="S606" i="1" l="1"/>
  <c r="O606" i="1"/>
  <c r="F607" i="1" l="1"/>
  <c r="I607" i="1" s="1"/>
  <c r="N607" i="1" l="1"/>
  <c r="M607" i="1"/>
  <c r="O607" i="1" s="1"/>
  <c r="J607" i="1"/>
  <c r="K607" i="1" s="1"/>
  <c r="G607" i="1"/>
  <c r="S607" i="1"/>
  <c r="F608" i="1" l="1"/>
  <c r="I608" i="1" s="1"/>
  <c r="M608" i="1" l="1"/>
  <c r="O608" i="1" s="1"/>
  <c r="N608" i="1"/>
  <c r="G608" i="1"/>
  <c r="S608" i="1" l="1"/>
  <c r="J608" i="1"/>
  <c r="K608" i="1" s="1"/>
  <c r="F609" i="1"/>
  <c r="G609" i="1" s="1"/>
  <c r="I609" i="1" l="1"/>
  <c r="N609" i="1" s="1"/>
  <c r="M609" i="1" l="1"/>
  <c r="S609" i="1" s="1"/>
  <c r="J609" i="1" l="1"/>
  <c r="K609" i="1" s="1"/>
  <c r="O609" i="1"/>
  <c r="F610" i="1" s="1"/>
  <c r="G610" i="1" l="1"/>
  <c r="I610" i="1"/>
  <c r="N610" i="1" l="1"/>
  <c r="M610" i="1"/>
  <c r="O610" i="1"/>
  <c r="J610" i="1"/>
  <c r="K610" i="1" s="1"/>
  <c r="S610" i="1"/>
  <c r="F611" i="1" l="1"/>
  <c r="G611" i="1" s="1"/>
  <c r="I611" i="1" l="1"/>
  <c r="N611" i="1" l="1"/>
  <c r="M611" i="1"/>
  <c r="S611" i="1" s="1"/>
  <c r="J611" i="1"/>
  <c r="K611" i="1" s="1"/>
  <c r="O611" i="1" l="1"/>
  <c r="F612" i="1" l="1"/>
  <c r="G612" i="1" s="1"/>
  <c r="I612" i="1" l="1"/>
  <c r="N612" i="1" l="1"/>
  <c r="M612" i="1"/>
  <c r="S612" i="1" s="1"/>
  <c r="J612" i="1"/>
  <c r="K612" i="1" s="1"/>
  <c r="O612" i="1"/>
  <c r="F613" i="1" l="1"/>
  <c r="I613" i="1" s="1"/>
  <c r="G613" i="1"/>
  <c r="M613" i="1" l="1"/>
  <c r="O613" i="1" s="1"/>
  <c r="N613" i="1"/>
  <c r="S613" i="1" l="1"/>
  <c r="F614" i="1"/>
  <c r="I614" i="1" s="1"/>
  <c r="J613" i="1"/>
  <c r="K613" i="1" s="1"/>
  <c r="M614" i="1" l="1"/>
  <c r="O614" i="1" s="1"/>
  <c r="N614" i="1"/>
  <c r="G614" i="1"/>
  <c r="S614" i="1" l="1"/>
  <c r="J614" i="1"/>
  <c r="K614" i="1" s="1"/>
  <c r="F615" i="1"/>
  <c r="I615" i="1" s="1"/>
  <c r="G615" i="1" l="1"/>
  <c r="N615" i="1"/>
  <c r="M615" i="1"/>
  <c r="J615" i="1" s="1"/>
  <c r="K615" i="1" s="1"/>
  <c r="S615" i="1" l="1"/>
  <c r="O615" i="1"/>
  <c r="F616" i="1" l="1"/>
  <c r="I616" i="1" s="1"/>
  <c r="N616" i="1" l="1"/>
  <c r="M616" i="1"/>
  <c r="J616" i="1" s="1"/>
  <c r="O616" i="1"/>
  <c r="G616" i="1"/>
  <c r="S616" i="1"/>
  <c r="K616" i="1" l="1"/>
  <c r="F617" i="1"/>
  <c r="I617" i="1" l="1"/>
  <c r="G617" i="1"/>
  <c r="M617" i="1" l="1"/>
  <c r="O617" i="1" s="1"/>
  <c r="N617" i="1"/>
  <c r="S617" i="1" l="1"/>
  <c r="J617" i="1"/>
  <c r="K617" i="1" s="1"/>
  <c r="F618" i="1"/>
  <c r="G618" i="1" s="1"/>
  <c r="I618" i="1" l="1"/>
  <c r="M618" i="1" l="1"/>
  <c r="S618" i="1" s="1"/>
  <c r="N618" i="1"/>
  <c r="O618" i="1" l="1"/>
  <c r="J618" i="1"/>
  <c r="K618" i="1" s="1"/>
  <c r="F619" i="1" l="1"/>
  <c r="G619" i="1" s="1"/>
  <c r="I619" i="1" l="1"/>
  <c r="M619" i="1" s="1"/>
  <c r="S619" i="1" s="1"/>
  <c r="N619" i="1" l="1"/>
  <c r="O619" i="1"/>
  <c r="F620" i="1" s="1"/>
  <c r="G620" i="1" s="1"/>
  <c r="J619" i="1"/>
  <c r="K619" i="1" s="1"/>
  <c r="I620" i="1" l="1"/>
  <c r="M620" i="1" s="1"/>
  <c r="O620" i="1" l="1"/>
  <c r="F621" i="1" s="1"/>
  <c r="I621" i="1" s="1"/>
  <c r="N620" i="1"/>
  <c r="J620" i="1"/>
  <c r="K620" i="1" s="1"/>
  <c r="S620" i="1"/>
  <c r="G621" i="1" l="1"/>
  <c r="N621" i="1"/>
  <c r="M621" i="1"/>
  <c r="S621" i="1" s="1"/>
  <c r="J621" i="1" l="1"/>
  <c r="K621" i="1" s="1"/>
  <c r="O621" i="1"/>
  <c r="F622" i="1" l="1"/>
  <c r="I622" i="1" s="1"/>
  <c r="M622" i="1" l="1"/>
  <c r="S622" i="1" s="1"/>
  <c r="N622" i="1"/>
  <c r="G622" i="1"/>
  <c r="J622" i="1" l="1"/>
  <c r="K622" i="1" s="1"/>
  <c r="O622" i="1"/>
  <c r="F623" i="1" l="1"/>
  <c r="I623" i="1" l="1"/>
  <c r="G623" i="1"/>
  <c r="M623" i="1" l="1"/>
  <c r="J623" i="1" s="1"/>
  <c r="K623" i="1" s="1"/>
  <c r="N623" i="1"/>
  <c r="O623" i="1" l="1"/>
  <c r="S623" i="1"/>
  <c r="F624" i="1" l="1"/>
  <c r="G624" i="1" s="1"/>
  <c r="I624" i="1" l="1"/>
  <c r="M624" i="1" s="1"/>
  <c r="S624" i="1" s="1"/>
  <c r="N624" i="1" l="1"/>
  <c r="O624" i="1"/>
  <c r="F625" i="1" s="1"/>
  <c r="G625" i="1" s="1"/>
  <c r="J624" i="1"/>
  <c r="K624" i="1" s="1"/>
  <c r="I625" i="1" l="1"/>
  <c r="N625" i="1" s="1"/>
  <c r="M625" i="1" l="1"/>
  <c r="S625" i="1" s="1"/>
  <c r="J625" i="1"/>
  <c r="K625" i="1" s="1"/>
  <c r="O625" i="1" l="1"/>
  <c r="F626" i="1" s="1"/>
  <c r="G626" i="1" l="1"/>
  <c r="I626" i="1"/>
  <c r="M626" i="1" l="1"/>
  <c r="O626" i="1" s="1"/>
  <c r="N626" i="1"/>
  <c r="J626" i="1"/>
  <c r="K626" i="1" s="1"/>
  <c r="S626" i="1"/>
  <c r="F627" i="1" l="1"/>
  <c r="G627" i="1"/>
  <c r="I627" i="1" l="1"/>
  <c r="M627" i="1" l="1"/>
  <c r="J627" i="1" s="1"/>
  <c r="K627" i="1" s="1"/>
  <c r="N627" i="1"/>
  <c r="O627" i="1" l="1"/>
  <c r="F628" i="1" s="1"/>
  <c r="I628" i="1" s="1"/>
  <c r="S627" i="1"/>
  <c r="M628" i="1" l="1"/>
  <c r="S628" i="1" s="1"/>
  <c r="N628" i="1"/>
  <c r="O628" i="1"/>
  <c r="J628" i="1"/>
  <c r="G628" i="1"/>
  <c r="K628" i="1" l="1"/>
  <c r="F629" i="1"/>
  <c r="G629" i="1" s="1"/>
  <c r="I629" i="1" l="1"/>
  <c r="M629" i="1" l="1"/>
  <c r="S629" i="1" s="1"/>
  <c r="N629" i="1"/>
  <c r="J629" i="1" l="1"/>
  <c r="K629" i="1" s="1"/>
  <c r="O629" i="1"/>
  <c r="F630" i="1" l="1"/>
  <c r="G630" i="1" s="1"/>
  <c r="I630" i="1"/>
  <c r="N630" i="1" l="1"/>
  <c r="M630" i="1"/>
  <c r="J630" i="1" s="1"/>
  <c r="K630" i="1" s="1"/>
  <c r="O630" i="1" l="1"/>
  <c r="S630" i="1"/>
  <c r="F631" i="1" l="1"/>
  <c r="I631" i="1" s="1"/>
  <c r="M631" i="1" l="1"/>
  <c r="O631" i="1" s="1"/>
  <c r="N631" i="1"/>
  <c r="G631" i="1"/>
  <c r="S631" i="1"/>
  <c r="F632" i="1" l="1"/>
  <c r="I632" i="1" s="1"/>
  <c r="J631" i="1"/>
  <c r="K631" i="1" s="1"/>
  <c r="M632" i="1" l="1"/>
  <c r="O632" i="1" s="1"/>
  <c r="N632" i="1"/>
  <c r="G632" i="1"/>
  <c r="S632" i="1"/>
  <c r="J632" i="1"/>
  <c r="K632" i="1" l="1"/>
  <c r="F633" i="1"/>
  <c r="G633" i="1" l="1"/>
  <c r="I633" i="1"/>
  <c r="M633" i="1" l="1"/>
  <c r="O633" i="1" s="1"/>
  <c r="J633" i="1"/>
  <c r="K633" i="1" s="1"/>
  <c r="N633" i="1"/>
  <c r="S633" i="1" l="1"/>
  <c r="F634" i="1"/>
  <c r="G634" i="1" s="1"/>
  <c r="I634" i="1" l="1"/>
  <c r="M634" i="1" l="1"/>
  <c r="S634" i="1" s="1"/>
  <c r="N634" i="1"/>
  <c r="J634" i="1"/>
  <c r="K634" i="1" s="1"/>
  <c r="O634" i="1" l="1"/>
  <c r="F635" i="1" l="1"/>
  <c r="I635" i="1" s="1"/>
  <c r="M635" i="1" s="1"/>
  <c r="S635" i="1" l="1"/>
  <c r="G635" i="1"/>
  <c r="O635" i="1"/>
  <c r="J635" i="1"/>
  <c r="N635" i="1"/>
  <c r="K635" i="1" l="1"/>
  <c r="F636" i="1"/>
  <c r="I636" i="1" s="1"/>
  <c r="M636" i="1" l="1"/>
  <c r="O636" i="1" s="1"/>
  <c r="N636" i="1"/>
  <c r="J636" i="1"/>
  <c r="K636" i="1" s="1"/>
  <c r="G636" i="1"/>
  <c r="S636" i="1" l="1"/>
  <c r="F637" i="1"/>
  <c r="I637" i="1" s="1"/>
  <c r="M637" i="1" l="1"/>
  <c r="O637" i="1" s="1"/>
  <c r="N637" i="1"/>
  <c r="S637" i="1"/>
  <c r="G637" i="1"/>
  <c r="F638" i="1" l="1"/>
  <c r="I638" i="1" s="1"/>
  <c r="N638" i="1" s="1"/>
  <c r="J637" i="1"/>
  <c r="K637" i="1" s="1"/>
  <c r="G638" i="1" l="1"/>
  <c r="M638" i="1"/>
  <c r="S638" i="1" s="1"/>
  <c r="J638" i="1" l="1"/>
  <c r="K638" i="1" s="1"/>
  <c r="O638" i="1"/>
  <c r="F639" i="1" l="1"/>
  <c r="I639" i="1" l="1"/>
  <c r="G639" i="1"/>
  <c r="N639" i="1" l="1"/>
  <c r="M639" i="1"/>
  <c r="O639" i="1"/>
  <c r="J639" i="1"/>
  <c r="K639" i="1" s="1"/>
  <c r="S639" i="1"/>
  <c r="F640" i="1" l="1"/>
  <c r="I640" i="1" s="1"/>
  <c r="M640" i="1" l="1"/>
  <c r="J640" i="1" s="1"/>
  <c r="N640" i="1"/>
  <c r="O640" i="1"/>
  <c r="G640" i="1"/>
  <c r="S640" i="1" l="1"/>
  <c r="K640" i="1"/>
  <c r="F641" i="1"/>
  <c r="G641" i="1" l="1"/>
  <c r="I641" i="1"/>
  <c r="M641" i="1" l="1"/>
  <c r="J641" i="1" s="1"/>
  <c r="K641" i="1" s="1"/>
  <c r="N641" i="1"/>
  <c r="S641" i="1" l="1"/>
  <c r="O641" i="1"/>
  <c r="F642" i="1" l="1"/>
  <c r="G642" i="1" l="1"/>
  <c r="I642" i="1"/>
  <c r="N642" i="1" l="1"/>
  <c r="M642" i="1"/>
  <c r="O642" i="1" s="1"/>
  <c r="S642" i="1" l="1"/>
  <c r="J642" i="1"/>
  <c r="K642" i="1" s="1"/>
  <c r="F643" i="1"/>
  <c r="G643" i="1" s="1"/>
  <c r="I643" i="1" l="1"/>
  <c r="M643" i="1" l="1"/>
  <c r="S643" i="1" s="1"/>
  <c r="J643" i="1"/>
  <c r="K643" i="1" s="1"/>
  <c r="N643" i="1"/>
  <c r="O643" i="1"/>
  <c r="F644" i="1" l="1"/>
  <c r="I644" i="1" s="1"/>
  <c r="M644" i="1" s="1"/>
  <c r="S644" i="1" l="1"/>
  <c r="O644" i="1"/>
  <c r="G644" i="1"/>
  <c r="J644" i="1"/>
  <c r="K644" i="1" s="1"/>
  <c r="N644" i="1"/>
  <c r="F645" i="1" l="1"/>
  <c r="I645" i="1" s="1"/>
  <c r="N645" i="1" l="1"/>
  <c r="M645" i="1"/>
  <c r="O645" i="1" s="1"/>
  <c r="J645" i="1"/>
  <c r="G645" i="1"/>
  <c r="S645" i="1" l="1"/>
  <c r="K645" i="1"/>
  <c r="F646" i="1"/>
  <c r="G646" i="1" l="1"/>
  <c r="I646" i="1"/>
  <c r="M646" i="1" l="1"/>
  <c r="O646" i="1" s="1"/>
  <c r="N646" i="1"/>
  <c r="J646" i="1"/>
  <c r="K646" i="1" s="1"/>
  <c r="S646" i="1"/>
  <c r="F647" i="1" l="1"/>
  <c r="I647" i="1" s="1"/>
  <c r="G647" i="1" l="1"/>
  <c r="M647" i="1"/>
  <c r="S647" i="1" s="1"/>
  <c r="N647" i="1"/>
  <c r="J647" i="1"/>
  <c r="K647" i="1" s="1"/>
  <c r="O647" i="1"/>
  <c r="F648" i="1" l="1"/>
  <c r="I648" i="1" s="1"/>
  <c r="M648" i="1" l="1"/>
  <c r="O648" i="1" s="1"/>
  <c r="N648" i="1"/>
  <c r="G648" i="1"/>
  <c r="S648" i="1" l="1"/>
  <c r="J648" i="1"/>
  <c r="F649" i="1"/>
  <c r="I649" i="1"/>
  <c r="N649" i="1" s="1"/>
  <c r="K648" i="1"/>
  <c r="G649" i="1" l="1"/>
  <c r="M649" i="1"/>
  <c r="S649" i="1" s="1"/>
  <c r="J649" i="1" l="1"/>
  <c r="K649" i="1" s="1"/>
  <c r="O649" i="1"/>
  <c r="F650" i="1" l="1"/>
  <c r="G650" i="1" s="1"/>
  <c r="I650" i="1" l="1"/>
  <c r="M650" i="1" l="1"/>
  <c r="O650" i="1" s="1"/>
  <c r="N650" i="1"/>
  <c r="S650" i="1" l="1"/>
  <c r="F651" i="1"/>
  <c r="J650" i="1"/>
  <c r="K650" i="1" s="1"/>
  <c r="I651" i="1" l="1"/>
  <c r="G651" i="1"/>
  <c r="M651" i="1" l="1"/>
  <c r="J651" i="1" s="1"/>
  <c r="K651" i="1" s="1"/>
  <c r="N651" i="1"/>
  <c r="S651" i="1" l="1"/>
  <c r="O651" i="1"/>
  <c r="F652" i="1" s="1"/>
  <c r="G652" i="1" l="1"/>
  <c r="I652" i="1"/>
  <c r="N652" i="1" s="1"/>
  <c r="M652" i="1" l="1"/>
  <c r="J652" i="1" s="1"/>
  <c r="K652" i="1" s="1"/>
  <c r="O652" i="1"/>
  <c r="S652" i="1" l="1"/>
  <c r="F653" i="1"/>
  <c r="I653" i="1" s="1"/>
  <c r="N653" i="1" l="1"/>
  <c r="M653" i="1"/>
  <c r="S653" i="1" s="1"/>
  <c r="G653" i="1"/>
  <c r="O653" i="1" l="1"/>
  <c r="J653" i="1"/>
  <c r="K653" i="1" s="1"/>
  <c r="F654" i="1" l="1"/>
  <c r="G654" i="1" s="1"/>
  <c r="I654" i="1" l="1"/>
  <c r="N654" i="1" s="1"/>
  <c r="M654" i="1" l="1"/>
  <c r="O654" i="1" s="1"/>
  <c r="F655" i="1" s="1"/>
  <c r="G655" i="1" s="1"/>
  <c r="J654" i="1"/>
  <c r="K654" i="1" s="1"/>
  <c r="S654" i="1" l="1"/>
  <c r="I655" i="1"/>
  <c r="M655" i="1" l="1"/>
  <c r="O655" i="1" s="1"/>
  <c r="N655" i="1"/>
  <c r="F656" i="1" l="1"/>
  <c r="S655" i="1"/>
  <c r="J655" i="1"/>
  <c r="K655" i="1" s="1"/>
  <c r="G656" i="1" l="1"/>
  <c r="I656" i="1"/>
  <c r="M656" i="1" l="1"/>
  <c r="O656" i="1" s="1"/>
  <c r="N656" i="1"/>
  <c r="F657" i="1" l="1"/>
  <c r="G657" i="1" s="1"/>
  <c r="S656" i="1"/>
  <c r="J656" i="1"/>
  <c r="K656" i="1" s="1"/>
  <c r="I657" i="1" l="1"/>
  <c r="M657" i="1" l="1"/>
  <c r="O657" i="1" s="1"/>
  <c r="N657" i="1"/>
  <c r="J657" i="1"/>
  <c r="K657" i="1" s="1"/>
  <c r="S657" i="1" l="1"/>
  <c r="F658" i="1"/>
  <c r="G658" i="1" s="1"/>
  <c r="I658" i="1" l="1"/>
  <c r="N658" i="1" l="1"/>
  <c r="M658" i="1"/>
  <c r="S658" i="1" s="1"/>
  <c r="J658" i="1"/>
  <c r="K658" i="1" s="1"/>
  <c r="O658" i="1" l="1"/>
  <c r="F659" i="1" l="1"/>
  <c r="I659" i="1" s="1"/>
  <c r="N659" i="1"/>
  <c r="M659" i="1"/>
  <c r="J659" i="1" s="1"/>
  <c r="G659" i="1"/>
  <c r="S659" i="1"/>
  <c r="O659" i="1" l="1"/>
  <c r="K659" i="1"/>
  <c r="F660" i="1"/>
  <c r="I660" i="1" l="1"/>
  <c r="G660" i="1"/>
  <c r="N660" i="1" l="1"/>
  <c r="M660" i="1"/>
  <c r="J660" i="1" s="1"/>
  <c r="K660" i="1" s="1"/>
  <c r="O660" i="1"/>
  <c r="S660" i="1" l="1"/>
  <c r="F661" i="1"/>
  <c r="G661" i="1" l="1"/>
  <c r="I661" i="1"/>
  <c r="M661" i="1" l="1"/>
  <c r="S661" i="1" s="1"/>
  <c r="J661" i="1"/>
  <c r="K661" i="1" s="1"/>
  <c r="O661" i="1"/>
  <c r="N661" i="1"/>
  <c r="F662" i="1" l="1"/>
  <c r="G662" i="1" l="1"/>
  <c r="I662" i="1"/>
  <c r="M662" i="1" l="1"/>
  <c r="O662" i="1" s="1"/>
  <c r="N662" i="1"/>
  <c r="J662" i="1"/>
  <c r="K662" i="1" s="1"/>
  <c r="S662" i="1" l="1"/>
  <c r="F663" i="1"/>
  <c r="G663" i="1" l="1"/>
  <c r="I663" i="1"/>
  <c r="M663" i="1" l="1"/>
  <c r="O663" i="1" s="1"/>
  <c r="N663" i="1"/>
  <c r="J663" i="1"/>
  <c r="K663" i="1" s="1"/>
  <c r="S663" i="1" l="1"/>
  <c r="F664" i="1"/>
  <c r="I664" i="1" s="1"/>
  <c r="M664" i="1" l="1"/>
  <c r="S664" i="1" s="1"/>
  <c r="N664" i="1"/>
  <c r="O664" i="1"/>
  <c r="G664" i="1"/>
  <c r="F665" i="1" l="1"/>
  <c r="I665" i="1"/>
  <c r="N665" i="1" s="1"/>
  <c r="G665" i="1"/>
  <c r="J664" i="1"/>
  <c r="K664" i="1" s="1"/>
  <c r="M665" i="1" l="1"/>
  <c r="S665" i="1" s="1"/>
  <c r="J665" i="1" l="1"/>
  <c r="K665" i="1" s="1"/>
  <c r="O665" i="1"/>
  <c r="F666" i="1" l="1"/>
  <c r="I666" i="1" s="1"/>
  <c r="N666" i="1" l="1"/>
  <c r="M666" i="1"/>
  <c r="J666" i="1" s="1"/>
  <c r="G666" i="1"/>
  <c r="S666" i="1" l="1"/>
  <c r="O666" i="1"/>
  <c r="F667" i="1" s="1"/>
  <c r="G667" i="1" s="1"/>
  <c r="K666" i="1"/>
  <c r="I667" i="1" l="1"/>
  <c r="M667" i="1" l="1"/>
  <c r="S667" i="1" s="1"/>
  <c r="N667" i="1"/>
  <c r="J667" i="1" l="1"/>
  <c r="K667" i="1" s="1"/>
  <c r="O667" i="1"/>
  <c r="F668" i="1" l="1"/>
  <c r="I668" i="1" s="1"/>
  <c r="N668" i="1" l="1"/>
  <c r="M668" i="1"/>
  <c r="J668" i="1" s="1"/>
  <c r="O668" i="1"/>
  <c r="G668" i="1"/>
  <c r="S668" i="1"/>
  <c r="F669" i="1" l="1"/>
  <c r="I669" i="1"/>
  <c r="N669" i="1" s="1"/>
  <c r="G669" i="1"/>
  <c r="K668" i="1"/>
  <c r="M669" i="1" l="1"/>
  <c r="J669" i="1" s="1"/>
  <c r="K669" i="1" s="1"/>
  <c r="O669" i="1" l="1"/>
  <c r="S669" i="1"/>
  <c r="F670" i="1" l="1"/>
  <c r="G670" i="1" s="1"/>
  <c r="I670" i="1" l="1"/>
  <c r="M670" i="1" l="1"/>
  <c r="S670" i="1" s="1"/>
  <c r="N670" i="1"/>
  <c r="O670" i="1"/>
  <c r="F671" i="1" l="1"/>
  <c r="J670" i="1"/>
  <c r="K670" i="1" s="1"/>
  <c r="G671" i="1" l="1"/>
  <c r="I671" i="1"/>
  <c r="M671" i="1" l="1"/>
  <c r="J671" i="1" s="1"/>
  <c r="K671" i="1" s="1"/>
  <c r="N671" i="1"/>
  <c r="O671" i="1"/>
  <c r="S671" i="1" l="1"/>
  <c r="F672" i="1"/>
  <c r="I672" i="1" s="1"/>
  <c r="G672" i="1" l="1"/>
  <c r="M672" i="1"/>
  <c r="J672" i="1" s="1"/>
  <c r="K672" i="1" s="1"/>
  <c r="N672" i="1"/>
  <c r="O672" i="1"/>
  <c r="S672" i="1"/>
  <c r="F673" i="1" l="1"/>
  <c r="G673" i="1" s="1"/>
  <c r="I673" i="1" l="1"/>
  <c r="M673" i="1" l="1"/>
  <c r="O673" i="1" s="1"/>
  <c r="N673" i="1"/>
  <c r="S673" i="1" l="1"/>
  <c r="F674" i="1"/>
  <c r="I674" i="1" s="1"/>
  <c r="N674" i="1" s="1"/>
  <c r="J673" i="1"/>
  <c r="K673" i="1" s="1"/>
  <c r="G674" i="1" l="1"/>
  <c r="M674" i="1"/>
  <c r="S674" i="1" s="1"/>
  <c r="O674" i="1" l="1"/>
  <c r="J674" i="1"/>
  <c r="K674" i="1" s="1"/>
  <c r="F675" i="1" l="1"/>
  <c r="I675" i="1" s="1"/>
  <c r="G675" i="1" l="1"/>
  <c r="M675" i="1"/>
  <c r="S675" i="1" s="1"/>
  <c r="N675" i="1"/>
  <c r="O675" i="1"/>
  <c r="J675" i="1"/>
  <c r="K675" i="1" s="1"/>
  <c r="F676" i="1" l="1"/>
  <c r="I676" i="1" s="1"/>
  <c r="M676" i="1" l="1"/>
  <c r="S676" i="1" s="1"/>
  <c r="J676" i="1"/>
  <c r="N676" i="1"/>
  <c r="G676" i="1"/>
  <c r="K676" i="1" l="1"/>
  <c r="O676" i="1"/>
  <c r="F677" i="1" l="1"/>
  <c r="I677" i="1" s="1"/>
  <c r="M677" i="1" l="1"/>
  <c r="S677" i="1" s="1"/>
  <c r="N677" i="1"/>
  <c r="J677" i="1"/>
  <c r="O677" i="1"/>
  <c r="G677" i="1"/>
  <c r="K677" i="1" l="1"/>
  <c r="F678" i="1"/>
  <c r="I678" i="1" s="1"/>
  <c r="G678" i="1"/>
  <c r="N678" i="1" l="1"/>
  <c r="M678" i="1"/>
  <c r="S678" i="1" s="1"/>
  <c r="O678" i="1"/>
  <c r="J678" i="1" l="1"/>
  <c r="K678" i="1" s="1"/>
  <c r="F679" i="1"/>
  <c r="I679" i="1" s="1"/>
  <c r="M679" i="1" l="1"/>
  <c r="S679" i="1" s="1"/>
  <c r="N679" i="1"/>
  <c r="O679" i="1"/>
  <c r="J679" i="1"/>
  <c r="G679" i="1"/>
  <c r="K679" i="1" l="1"/>
  <c r="F680" i="1"/>
  <c r="I680" i="1" s="1"/>
  <c r="N680" i="1" s="1"/>
  <c r="G680" i="1" l="1"/>
  <c r="M680" i="1"/>
  <c r="J680" i="1" s="1"/>
  <c r="K680" i="1" s="1"/>
  <c r="S680" i="1" l="1"/>
  <c r="O680" i="1"/>
  <c r="F681" i="1" l="1"/>
  <c r="G681" i="1"/>
  <c r="I681" i="1" l="1"/>
  <c r="M681" i="1" l="1"/>
  <c r="O681" i="1" s="1"/>
  <c r="N681" i="1"/>
  <c r="S681" i="1" l="1"/>
  <c r="F682" i="1"/>
  <c r="I682" i="1" s="1"/>
  <c r="J681" i="1"/>
  <c r="K681" i="1" s="1"/>
  <c r="M682" i="1" l="1"/>
  <c r="S682" i="1" s="1"/>
  <c r="N682" i="1"/>
  <c r="O682" i="1"/>
  <c r="G682" i="1"/>
  <c r="J682" i="1"/>
  <c r="K682" i="1" l="1"/>
  <c r="F683" i="1"/>
  <c r="G683" i="1"/>
  <c r="I683" i="1" l="1"/>
  <c r="M683" i="1" l="1"/>
  <c r="O683" i="1" s="1"/>
  <c r="N683" i="1"/>
  <c r="S683" i="1" l="1"/>
  <c r="F684" i="1"/>
  <c r="G684" i="1" s="1"/>
  <c r="I684" i="1"/>
  <c r="M684" i="1" s="1"/>
  <c r="J683" i="1"/>
  <c r="K683" i="1" s="1"/>
  <c r="S684" i="1" l="1"/>
  <c r="N684" i="1"/>
  <c r="O684" i="1"/>
  <c r="J684" i="1"/>
  <c r="K684" i="1" s="1"/>
  <c r="F685" i="1" l="1"/>
  <c r="G685" i="1" s="1"/>
  <c r="I685" i="1" l="1"/>
  <c r="N685" i="1" l="1"/>
  <c r="M685" i="1"/>
  <c r="S685" i="1" s="1"/>
  <c r="J685" i="1" l="1"/>
  <c r="K685" i="1" s="1"/>
  <c r="O685" i="1"/>
  <c r="F686" i="1" l="1"/>
  <c r="G686" i="1" s="1"/>
  <c r="I686" i="1" l="1"/>
  <c r="N686" i="1" l="1"/>
  <c r="M686" i="1"/>
  <c r="O686" i="1" l="1"/>
  <c r="J686" i="1"/>
  <c r="K686" i="1" s="1"/>
  <c r="S686" i="1"/>
  <c r="F687" i="1" l="1"/>
  <c r="G687" i="1"/>
  <c r="I687" i="1"/>
  <c r="M687" i="1" l="1"/>
  <c r="S687" i="1" s="1"/>
  <c r="N687" i="1"/>
  <c r="O687" i="1"/>
  <c r="J687" i="1"/>
  <c r="K687" i="1" s="1"/>
  <c r="F688" i="1" l="1"/>
  <c r="I688" i="1" l="1"/>
  <c r="G688" i="1"/>
  <c r="M688" i="1" l="1"/>
  <c r="O688" i="1" s="1"/>
  <c r="N688" i="1"/>
  <c r="J688" i="1"/>
  <c r="K688" i="1" s="1"/>
  <c r="F689" i="1" l="1"/>
  <c r="G689" i="1" s="1"/>
  <c r="S688" i="1"/>
  <c r="I689" i="1" l="1"/>
  <c r="N689" i="1" l="1"/>
  <c r="M689" i="1"/>
  <c r="S689" i="1" s="1"/>
  <c r="O689" i="1"/>
  <c r="F690" i="1" l="1"/>
  <c r="I690" i="1" s="1"/>
  <c r="M690" i="1"/>
  <c r="O690" i="1"/>
  <c r="N690" i="1"/>
  <c r="G690" i="1"/>
  <c r="J689" i="1"/>
  <c r="K689" i="1" s="1"/>
  <c r="S690" i="1" l="1"/>
  <c r="F691" i="1"/>
  <c r="J690" i="1"/>
  <c r="K690" i="1" s="1"/>
  <c r="I691" i="1"/>
  <c r="M691" i="1" s="1"/>
  <c r="O691" i="1" s="1"/>
  <c r="G691" i="1"/>
  <c r="N691" i="1" l="1"/>
  <c r="S691" i="1"/>
  <c r="F692" i="1"/>
  <c r="J691" i="1"/>
  <c r="K691" i="1" s="1"/>
  <c r="G692" i="1" l="1"/>
  <c r="I692" i="1"/>
  <c r="M692" i="1" l="1"/>
  <c r="J692" i="1" s="1"/>
  <c r="K692" i="1" s="1"/>
  <c r="N692" i="1"/>
  <c r="S692" i="1"/>
  <c r="O692" i="1" l="1"/>
  <c r="F693" i="1" l="1"/>
  <c r="G693" i="1" s="1"/>
  <c r="I693" i="1" l="1"/>
  <c r="M693" i="1" l="1"/>
  <c r="S693" i="1" s="1"/>
  <c r="O693" i="1"/>
  <c r="N693" i="1"/>
  <c r="J693" i="1"/>
  <c r="K693" i="1" s="1"/>
  <c r="F694" i="1" l="1"/>
  <c r="I694" i="1" s="1"/>
  <c r="M694" i="1" l="1"/>
  <c r="O694" i="1" s="1"/>
  <c r="N694" i="1"/>
  <c r="S694" i="1"/>
  <c r="G694" i="1"/>
  <c r="J694" i="1" l="1"/>
  <c r="K694" i="1" s="1"/>
  <c r="F695" i="1"/>
  <c r="I695" i="1" l="1"/>
  <c r="G695" i="1"/>
  <c r="M695" i="1" l="1"/>
  <c r="J695" i="1" s="1"/>
  <c r="K695" i="1" s="1"/>
  <c r="N695" i="1"/>
  <c r="S695" i="1" l="1"/>
  <c r="O695" i="1"/>
  <c r="F696" i="1" s="1"/>
  <c r="G696" i="1" s="1"/>
  <c r="I696" i="1" l="1"/>
  <c r="M696" i="1" l="1"/>
  <c r="S696" i="1" s="1"/>
  <c r="N696" i="1"/>
  <c r="J696" i="1"/>
  <c r="K696" i="1" s="1"/>
  <c r="O696" i="1" l="1"/>
  <c r="F697" i="1" l="1"/>
  <c r="I697" i="1" s="1"/>
  <c r="M697" i="1" l="1"/>
  <c r="O697" i="1" s="1"/>
  <c r="N697" i="1"/>
  <c r="J697" i="1"/>
  <c r="G697" i="1"/>
  <c r="S697" i="1"/>
  <c r="F698" i="1" l="1"/>
  <c r="G698" i="1" s="1"/>
  <c r="K697" i="1"/>
  <c r="I698" i="1" l="1"/>
  <c r="M698" i="1" l="1"/>
  <c r="S698" i="1" s="1"/>
  <c r="N698" i="1"/>
  <c r="J698" i="1" l="1"/>
  <c r="K698" i="1" s="1"/>
  <c r="O698" i="1"/>
  <c r="F699" i="1" l="1"/>
  <c r="G699" i="1"/>
  <c r="I699" i="1" l="1"/>
  <c r="M699" i="1" l="1"/>
  <c r="J699" i="1" s="1"/>
  <c r="K699" i="1" s="1"/>
  <c r="N699" i="1"/>
  <c r="O699" i="1"/>
  <c r="S699" i="1" l="1"/>
  <c r="F700" i="1"/>
  <c r="G700" i="1" l="1"/>
  <c r="I700" i="1"/>
  <c r="M700" i="1" l="1"/>
  <c r="J700" i="1" s="1"/>
  <c r="K700" i="1" s="1"/>
  <c r="O700" i="1"/>
  <c r="N700" i="1"/>
  <c r="S700" i="1" l="1"/>
  <c r="F701" i="1"/>
  <c r="I701" i="1" s="1"/>
  <c r="M701" i="1" l="1"/>
  <c r="O701" i="1" s="1"/>
  <c r="N701" i="1"/>
  <c r="J701" i="1"/>
  <c r="G701" i="1"/>
  <c r="S701" i="1" l="1"/>
  <c r="F702" i="1"/>
  <c r="G702" i="1" s="1"/>
  <c r="K701" i="1"/>
  <c r="I702" i="1" l="1"/>
  <c r="N702" i="1" l="1"/>
  <c r="M702" i="1"/>
  <c r="S702" i="1" s="1"/>
  <c r="J702" i="1"/>
  <c r="K702" i="1" s="1"/>
  <c r="O702" i="1" l="1"/>
  <c r="F703" i="1" l="1"/>
  <c r="G703" i="1"/>
  <c r="I703" i="1"/>
  <c r="N703" i="1" l="1"/>
  <c r="M703" i="1"/>
  <c r="J703" i="1" s="1"/>
  <c r="K703" i="1" s="1"/>
  <c r="S703" i="1" l="1"/>
  <c r="O703" i="1"/>
  <c r="F704" i="1" s="1"/>
  <c r="G704" i="1" s="1"/>
  <c r="I704" i="1" l="1"/>
  <c r="N704" i="1" s="1"/>
  <c r="M704" i="1"/>
  <c r="S704" i="1" l="1"/>
  <c r="O704" i="1"/>
  <c r="J704" i="1"/>
  <c r="K704" i="1" s="1"/>
  <c r="F705" i="1" l="1"/>
  <c r="I705" i="1" s="1"/>
  <c r="M705" i="1" l="1"/>
  <c r="S705" i="1" s="1"/>
  <c r="N705" i="1"/>
  <c r="O705" i="1"/>
  <c r="J705" i="1"/>
  <c r="G705" i="1"/>
  <c r="K705" i="1" l="1"/>
  <c r="F706" i="1"/>
  <c r="I706" i="1" l="1"/>
  <c r="G706" i="1"/>
  <c r="M706" i="1" l="1"/>
  <c r="O706" i="1" s="1"/>
  <c r="N706" i="1"/>
  <c r="J706" i="1"/>
  <c r="K706" i="1" s="1"/>
  <c r="S706" i="1" l="1"/>
  <c r="F707" i="1"/>
  <c r="G707" i="1" s="1"/>
  <c r="I707" i="1" l="1"/>
  <c r="N707" i="1" l="1"/>
  <c r="M707" i="1"/>
  <c r="O707" i="1" s="1"/>
  <c r="F708" i="1" l="1"/>
  <c r="I708" i="1" s="1"/>
  <c r="M708" i="1" s="1"/>
  <c r="J707" i="1"/>
  <c r="K707" i="1" s="1"/>
  <c r="S707" i="1"/>
  <c r="S708" i="1" l="1"/>
  <c r="G708" i="1"/>
  <c r="N708" i="1"/>
  <c r="O708" i="1"/>
  <c r="J708" i="1"/>
  <c r="K708" i="1" s="1"/>
  <c r="F709" i="1" l="1"/>
  <c r="I709" i="1" s="1"/>
  <c r="N709" i="1" l="1"/>
  <c r="G709" i="1"/>
  <c r="M709" i="1"/>
  <c r="O709" i="1" s="1"/>
  <c r="F710" i="1" l="1"/>
  <c r="I710" i="1" s="1"/>
  <c r="M710" i="1" s="1"/>
  <c r="S709" i="1"/>
  <c r="J709" i="1"/>
  <c r="G710" i="1" l="1"/>
  <c r="S710" i="1"/>
  <c r="K709" i="1"/>
  <c r="N710" i="1"/>
  <c r="O710" i="1"/>
  <c r="J710" i="1"/>
  <c r="K710" i="1" s="1"/>
  <c r="F711" i="1" l="1"/>
  <c r="I711" i="1" s="1"/>
  <c r="G711" i="1" l="1"/>
  <c r="M711" i="1"/>
  <c r="O711" i="1" s="1"/>
  <c r="J711" i="1"/>
  <c r="N711" i="1"/>
  <c r="S711" i="1" l="1"/>
  <c r="F712" i="1"/>
  <c r="G712" i="1" s="1"/>
  <c r="I712" i="1"/>
  <c r="K711" i="1"/>
  <c r="N712" i="1" l="1"/>
  <c r="M712" i="1"/>
  <c r="S712" i="1" s="1"/>
  <c r="O712" i="1" l="1"/>
  <c r="J712" i="1"/>
  <c r="F713" i="1" l="1"/>
  <c r="G713" i="1"/>
  <c r="I713" i="1"/>
  <c r="K712" i="1"/>
  <c r="N713" i="1" l="1"/>
  <c r="M713" i="1"/>
  <c r="O713" i="1" s="1"/>
  <c r="J713" i="1"/>
  <c r="F714" i="1" l="1"/>
  <c r="I714" i="1" s="1"/>
  <c r="K713" i="1"/>
  <c r="S713" i="1"/>
  <c r="M714" i="1" l="1"/>
  <c r="S714" i="1" s="1"/>
  <c r="N714" i="1"/>
  <c r="G714" i="1"/>
  <c r="O714" i="1" l="1"/>
  <c r="F715" i="1" s="1"/>
  <c r="J714" i="1"/>
  <c r="I715" i="1" l="1"/>
  <c r="G715" i="1"/>
  <c r="K714" i="1"/>
  <c r="M715" i="1" l="1"/>
  <c r="S715" i="1" s="1"/>
  <c r="N715" i="1"/>
  <c r="O715" i="1"/>
  <c r="J715" i="1"/>
  <c r="K715" i="1" s="1"/>
  <c r="F716" i="1" l="1"/>
  <c r="G716" i="1" s="1"/>
  <c r="I716" i="1" l="1"/>
  <c r="M716" i="1" l="1"/>
  <c r="O716" i="1" s="1"/>
  <c r="N716" i="1"/>
  <c r="J716" i="1"/>
  <c r="K716" i="1" s="1"/>
  <c r="S716" i="1" l="1"/>
  <c r="F717" i="1"/>
  <c r="I717" i="1" s="1"/>
  <c r="M717" i="1" l="1"/>
  <c r="J717" i="1" s="1"/>
  <c r="N717" i="1"/>
  <c r="G717" i="1"/>
  <c r="S717" i="1" l="1"/>
  <c r="K717" i="1"/>
  <c r="O717" i="1"/>
  <c r="F718" i="1" l="1"/>
  <c r="I718" i="1" s="1"/>
  <c r="N718" i="1" l="1"/>
  <c r="M718" i="1"/>
  <c r="S718" i="1" s="1"/>
  <c r="G718" i="1"/>
  <c r="O718" i="1" l="1"/>
  <c r="J718" i="1"/>
  <c r="K718" i="1" s="1"/>
  <c r="F719" i="1" l="1"/>
  <c r="I719" i="1" s="1"/>
  <c r="M719" i="1" l="1"/>
  <c r="S719" i="1" s="1"/>
  <c r="N719" i="1"/>
  <c r="O719" i="1"/>
  <c r="G719" i="1"/>
  <c r="F720" i="1" l="1"/>
  <c r="I720" i="1" s="1"/>
  <c r="J719" i="1"/>
  <c r="K719" i="1" s="1"/>
  <c r="M720" i="1" l="1"/>
  <c r="O720" i="1" s="1"/>
  <c r="N720" i="1"/>
  <c r="J720" i="1"/>
  <c r="G720" i="1"/>
  <c r="S720" i="1" l="1"/>
  <c r="F721" i="1"/>
  <c r="I721" i="1" s="1"/>
  <c r="K720" i="1"/>
  <c r="M721" i="1" l="1"/>
  <c r="J721" i="1" s="1"/>
  <c r="N721" i="1"/>
  <c r="O721" i="1"/>
  <c r="G721" i="1"/>
  <c r="S721" i="1" l="1"/>
  <c r="K721" i="1"/>
  <c r="F722" i="1"/>
  <c r="G722" i="1" s="1"/>
  <c r="I722" i="1" l="1"/>
  <c r="M722" i="1" l="1"/>
  <c r="O722" i="1" s="1"/>
  <c r="J722" i="1"/>
  <c r="K722" i="1" s="1"/>
  <c r="N722" i="1"/>
  <c r="S722" i="1" l="1"/>
  <c r="F723" i="1"/>
  <c r="I723" i="1" s="1"/>
  <c r="M723" i="1" l="1"/>
  <c r="O723" i="1" s="1"/>
  <c r="N723" i="1"/>
  <c r="J723" i="1"/>
  <c r="G723" i="1"/>
  <c r="S723" i="1" l="1"/>
  <c r="F724" i="1"/>
  <c r="I724" i="1"/>
  <c r="N724" i="1" s="1"/>
  <c r="G724" i="1"/>
  <c r="K723" i="1"/>
  <c r="M724" i="1" l="1"/>
  <c r="S724" i="1" s="1"/>
  <c r="O724" i="1" l="1"/>
  <c r="J724" i="1"/>
  <c r="K724" i="1" s="1"/>
  <c r="F725" i="1" l="1"/>
  <c r="G725" i="1" l="1"/>
  <c r="I725" i="1"/>
  <c r="M725" i="1" l="1"/>
  <c r="O725" i="1"/>
  <c r="J725" i="1"/>
  <c r="K725" i="1" s="1"/>
  <c r="N725" i="1"/>
  <c r="S725" i="1"/>
  <c r="F726" i="1" l="1"/>
  <c r="G726" i="1" l="1"/>
  <c r="I726" i="1"/>
  <c r="M726" i="1" l="1"/>
  <c r="S726" i="1" s="1"/>
  <c r="N726" i="1"/>
  <c r="O726" i="1"/>
  <c r="J726" i="1"/>
  <c r="K726" i="1" s="1"/>
  <c r="F727" i="1" l="1"/>
  <c r="I727" i="1" s="1"/>
  <c r="M727" i="1" l="1"/>
  <c r="O727" i="1" s="1"/>
  <c r="N727" i="1"/>
  <c r="G727" i="1"/>
  <c r="S727" i="1" l="1"/>
  <c r="F728" i="1"/>
  <c r="J727" i="1"/>
  <c r="K727" i="1" s="1"/>
  <c r="I728" i="1" l="1"/>
  <c r="G728" i="1"/>
  <c r="M728" i="1" l="1"/>
  <c r="J728" i="1" s="1"/>
  <c r="K728" i="1" s="1"/>
  <c r="N728" i="1"/>
  <c r="S728" i="1" l="1"/>
  <c r="O728" i="1"/>
  <c r="F729" i="1" l="1"/>
  <c r="I729" i="1" s="1"/>
  <c r="G729" i="1"/>
  <c r="N729" i="1" l="1"/>
  <c r="M729" i="1"/>
  <c r="O729" i="1" s="1"/>
  <c r="F730" i="1" l="1"/>
  <c r="I730" i="1"/>
  <c r="M730" i="1" s="1"/>
  <c r="J729" i="1"/>
  <c r="K729" i="1" s="1"/>
  <c r="S729" i="1"/>
  <c r="S730" i="1" l="1"/>
  <c r="G730" i="1"/>
  <c r="N730" i="1"/>
  <c r="O730" i="1"/>
  <c r="J730" i="1"/>
  <c r="K730" i="1" s="1"/>
  <c r="F731" i="1" l="1"/>
  <c r="I731" i="1" s="1"/>
  <c r="N731" i="1" l="1"/>
  <c r="M731" i="1"/>
  <c r="S731" i="1" s="1"/>
  <c r="J731" i="1"/>
  <c r="O731" i="1"/>
  <c r="G731" i="1"/>
  <c r="K731" i="1" l="1"/>
  <c r="F732" i="1"/>
  <c r="I732" i="1" s="1"/>
  <c r="G732" i="1" l="1"/>
  <c r="N732" i="1"/>
  <c r="M732" i="1"/>
  <c r="S732" i="1" s="1"/>
  <c r="J732" i="1" l="1"/>
  <c r="K732" i="1" s="1"/>
  <c r="O732" i="1"/>
  <c r="F733" i="1" l="1"/>
  <c r="I733" i="1" s="1"/>
  <c r="M733" i="1" l="1"/>
  <c r="O733" i="1" s="1"/>
  <c r="N733" i="1"/>
  <c r="J733" i="1"/>
  <c r="S733" i="1"/>
  <c r="G733" i="1"/>
  <c r="F734" i="1" l="1"/>
  <c r="I734" i="1" s="1"/>
  <c r="N734" i="1" s="1"/>
  <c r="K733" i="1"/>
  <c r="G734" i="1" l="1"/>
  <c r="M734" i="1"/>
  <c r="S734" i="1" s="1"/>
  <c r="O734" i="1" l="1"/>
  <c r="J734" i="1"/>
  <c r="K734" i="1" s="1"/>
  <c r="F735" i="1" l="1"/>
  <c r="G735" i="1" s="1"/>
  <c r="I735" i="1" l="1"/>
  <c r="N735" i="1" l="1"/>
  <c r="M735" i="1"/>
  <c r="O735" i="1"/>
  <c r="J735" i="1"/>
  <c r="K735" i="1" s="1"/>
  <c r="S735" i="1"/>
  <c r="F736" i="1" l="1"/>
  <c r="I736" i="1" s="1"/>
  <c r="M736" i="1" l="1"/>
  <c r="S736" i="1" s="1"/>
  <c r="N736" i="1"/>
  <c r="J736" i="1"/>
  <c r="O736" i="1"/>
  <c r="G736" i="1"/>
  <c r="F737" i="1" l="1"/>
  <c r="I737" i="1" s="1"/>
  <c r="G737" i="1"/>
  <c r="K736" i="1"/>
  <c r="M737" i="1" l="1"/>
  <c r="O737" i="1" s="1"/>
  <c r="N737" i="1"/>
  <c r="S737" i="1" l="1"/>
  <c r="F738" i="1"/>
  <c r="G738" i="1" s="1"/>
  <c r="J737" i="1"/>
  <c r="K737" i="1" s="1"/>
  <c r="I738" i="1" l="1"/>
  <c r="N738" i="1" l="1"/>
  <c r="M738" i="1"/>
  <c r="J738" i="1" s="1"/>
  <c r="K738" i="1" s="1"/>
  <c r="S738" i="1" l="1"/>
  <c r="O738" i="1"/>
  <c r="F739" i="1" l="1"/>
  <c r="G739" i="1" s="1"/>
  <c r="I739" i="1"/>
  <c r="M739" i="1" s="1"/>
  <c r="S739" i="1" l="1"/>
  <c r="N739" i="1"/>
  <c r="O739" i="1"/>
  <c r="J739" i="1"/>
  <c r="K739" i="1" s="1"/>
  <c r="F740" i="1" l="1"/>
  <c r="G740" i="1" s="1"/>
  <c r="I740" i="1"/>
  <c r="N740" i="1" s="1"/>
  <c r="M740" i="1" l="1"/>
  <c r="S740" i="1" s="1"/>
  <c r="O740" i="1" l="1"/>
  <c r="J740" i="1"/>
  <c r="K740" i="1" s="1"/>
  <c r="F741" i="1" l="1"/>
  <c r="I741" i="1" s="1"/>
  <c r="G741" i="1" l="1"/>
  <c r="M741" i="1"/>
  <c r="J741" i="1" s="1"/>
  <c r="K741" i="1" s="1"/>
  <c r="N741" i="1"/>
  <c r="S741" i="1" l="1"/>
  <c r="O741" i="1"/>
  <c r="F742" i="1" s="1"/>
  <c r="G742" i="1" l="1"/>
  <c r="I742" i="1"/>
  <c r="M742" i="1" s="1"/>
  <c r="O742" i="1" s="1"/>
  <c r="N742" i="1" l="1"/>
  <c r="F743" i="1"/>
  <c r="G743" i="1" s="1"/>
  <c r="J742" i="1"/>
  <c r="K742" i="1" s="1"/>
  <c r="S742" i="1"/>
  <c r="I743" i="1" l="1"/>
  <c r="N743" i="1" s="1"/>
  <c r="M743" i="1"/>
  <c r="O743" i="1" s="1"/>
  <c r="F744" i="1" l="1"/>
  <c r="G744" i="1" s="1"/>
  <c r="I744" i="1"/>
  <c r="N744" i="1" s="1"/>
  <c r="J743" i="1"/>
  <c r="K743" i="1" s="1"/>
  <c r="S743" i="1"/>
  <c r="M744" i="1" l="1"/>
  <c r="S744" i="1" s="1"/>
  <c r="J744" i="1" l="1"/>
  <c r="K744" i="1" s="1"/>
  <c r="O744" i="1"/>
  <c r="F745" i="1" l="1"/>
  <c r="I745" i="1" s="1"/>
  <c r="N745" i="1" l="1"/>
  <c r="M745" i="1"/>
  <c r="O745" i="1" s="1"/>
  <c r="G745" i="1"/>
  <c r="S745" i="1" l="1"/>
  <c r="J745" i="1"/>
  <c r="F746" i="1"/>
  <c r="I746" i="1" s="1"/>
  <c r="K745" i="1"/>
  <c r="G746" i="1" l="1"/>
  <c r="N746" i="1"/>
  <c r="M746" i="1"/>
  <c r="S746" i="1" s="1"/>
  <c r="J746" i="1" l="1"/>
  <c r="K746" i="1" s="1"/>
  <c r="O746" i="1"/>
  <c r="F747" i="1" l="1"/>
  <c r="G747" i="1" l="1"/>
  <c r="I747" i="1"/>
  <c r="N747" i="1" l="1"/>
  <c r="M747" i="1"/>
  <c r="J747" i="1" s="1"/>
  <c r="K747" i="1" s="1"/>
  <c r="O747" i="1"/>
  <c r="S747" i="1" l="1"/>
  <c r="F748" i="1"/>
  <c r="G748" i="1" l="1"/>
  <c r="I748" i="1"/>
  <c r="M748" i="1" l="1"/>
  <c r="O748" i="1" s="1"/>
  <c r="N748" i="1"/>
  <c r="J748" i="1"/>
  <c r="K748" i="1" s="1"/>
  <c r="S748" i="1" l="1"/>
  <c r="F749" i="1"/>
  <c r="G749" i="1" s="1"/>
  <c r="I749" i="1" l="1"/>
  <c r="M749" i="1" l="1"/>
  <c r="O749" i="1" s="1"/>
  <c r="N749" i="1"/>
  <c r="J749" i="1"/>
  <c r="K749" i="1" s="1"/>
  <c r="S749" i="1"/>
  <c r="F750" i="1" l="1"/>
  <c r="G750" i="1"/>
  <c r="I750" i="1" l="1"/>
  <c r="M750" i="1" l="1"/>
  <c r="O750" i="1" s="1"/>
  <c r="N750" i="1"/>
  <c r="S750" i="1" l="1"/>
  <c r="F751" i="1"/>
  <c r="I751" i="1" s="1"/>
  <c r="J750" i="1"/>
  <c r="K750" i="1" s="1"/>
  <c r="G751" i="1" l="1"/>
  <c r="M751" i="1"/>
  <c r="O751" i="1" s="1"/>
  <c r="N751" i="1"/>
  <c r="J751" i="1"/>
  <c r="K751" i="1" s="1"/>
  <c r="S751" i="1" l="1"/>
  <c r="F752" i="1"/>
  <c r="G752" i="1" s="1"/>
  <c r="I752" i="1" l="1"/>
  <c r="N752" i="1" l="1"/>
  <c r="M752" i="1"/>
  <c r="S752" i="1" s="1"/>
  <c r="O752" i="1"/>
  <c r="J752" i="1" l="1"/>
  <c r="K752" i="1" s="1"/>
  <c r="F753" i="1"/>
  <c r="I753" i="1" s="1"/>
  <c r="M753" i="1" l="1"/>
  <c r="J753" i="1" s="1"/>
  <c r="O753" i="1"/>
  <c r="N753" i="1"/>
  <c r="G753" i="1"/>
  <c r="S753" i="1"/>
  <c r="K753" i="1" l="1"/>
  <c r="F754" i="1"/>
  <c r="I754" i="1" s="1"/>
  <c r="N754" i="1" l="1"/>
  <c r="M754" i="1"/>
  <c r="S754" i="1" s="1"/>
  <c r="J754" i="1"/>
  <c r="O754" i="1"/>
  <c r="J755" i="1" s="1"/>
  <c r="G754" i="1"/>
  <c r="K755" i="1" l="1"/>
  <c r="O755" i="1"/>
  <c r="G756" i="1" s="1"/>
  <c r="N755" i="1"/>
  <c r="M755" i="1"/>
  <c r="G755" i="1"/>
  <c r="I755" i="1"/>
  <c r="K754" i="1"/>
  <c r="F755" i="1"/>
  <c r="O756" i="1"/>
  <c r="M756" i="1"/>
  <c r="F756" i="1"/>
  <c r="I756" i="1"/>
  <c r="N756" i="1" l="1"/>
  <c r="J756" i="1"/>
  <c r="K756" i="1"/>
  <c r="S755" i="1"/>
  <c r="S756" i="1"/>
  <c r="O757" i="1"/>
  <c r="N757" i="1"/>
  <c r="J757" i="1"/>
  <c r="K757" i="1"/>
  <c r="I757" i="1"/>
  <c r="F757" i="1"/>
  <c r="G757" i="1"/>
  <c r="M757" i="1"/>
  <c r="S757" i="1" l="1"/>
  <c r="J758" i="1"/>
  <c r="K758" i="1"/>
  <c r="N758" i="1"/>
  <c r="O758" i="1"/>
  <c r="F758" i="1"/>
  <c r="I758" i="1"/>
  <c r="G758" i="1"/>
  <c r="M758" i="1"/>
  <c r="S758" i="1" l="1"/>
  <c r="N759" i="1"/>
  <c r="K759" i="1"/>
  <c r="O759" i="1"/>
  <c r="J759" i="1"/>
  <c r="G759" i="1"/>
  <c r="F759" i="1"/>
  <c r="M759" i="1"/>
  <c r="I759" i="1"/>
  <c r="S759" i="1" l="1"/>
  <c r="N760" i="1"/>
  <c r="J760" i="1"/>
  <c r="K760" i="1"/>
  <c r="O760" i="1"/>
  <c r="F760" i="1"/>
  <c r="I760" i="1"/>
  <c r="G760" i="1"/>
  <c r="M760" i="1"/>
  <c r="S760" i="1" l="1"/>
  <c r="J761" i="1"/>
  <c r="K761" i="1"/>
  <c r="O761" i="1"/>
  <c r="N761" i="1"/>
  <c r="F761" i="1"/>
  <c r="I761" i="1"/>
  <c r="G761" i="1"/>
  <c r="M761" i="1"/>
  <c r="S761" i="1" l="1"/>
  <c r="K762" i="1"/>
  <c r="J762" i="1"/>
  <c r="O762" i="1"/>
  <c r="N762" i="1"/>
  <c r="F762" i="1"/>
  <c r="I762" i="1"/>
  <c r="G762" i="1"/>
  <c r="M762" i="1"/>
  <c r="S762" i="1" l="1"/>
  <c r="K763" i="1"/>
  <c r="N763" i="1"/>
  <c r="O763" i="1"/>
  <c r="J763" i="1"/>
  <c r="G763" i="1"/>
  <c r="F763" i="1"/>
  <c r="M763" i="1"/>
  <c r="I763" i="1"/>
  <c r="S763" i="1" l="1"/>
  <c r="J764" i="1"/>
  <c r="O764" i="1"/>
  <c r="N764" i="1"/>
  <c r="K764" i="1"/>
  <c r="I764" i="1"/>
  <c r="G764" i="1"/>
  <c r="F764" i="1"/>
  <c r="M764" i="1"/>
  <c r="S764" i="1" l="1"/>
  <c r="N765" i="1"/>
  <c r="K765" i="1"/>
  <c r="J765" i="1"/>
  <c r="O765" i="1"/>
  <c r="M765" i="1"/>
  <c r="F765" i="1"/>
  <c r="I765" i="1"/>
  <c r="G765" i="1"/>
  <c r="S765" i="1" l="1"/>
  <c r="K766" i="1"/>
  <c r="J766" i="1"/>
  <c r="O766" i="1"/>
  <c r="N766" i="1"/>
  <c r="F766" i="1"/>
  <c r="I766" i="1"/>
  <c r="G766" i="1"/>
  <c r="M766" i="1"/>
  <c r="S766" i="1" l="1"/>
  <c r="J767" i="1"/>
  <c r="N767" i="1"/>
  <c r="K767" i="1"/>
  <c r="O767" i="1"/>
  <c r="F767" i="1"/>
  <c r="I767" i="1"/>
  <c r="G767" i="1"/>
  <c r="M767" i="1"/>
  <c r="S767" i="1" l="1"/>
  <c r="O768" i="1"/>
  <c r="N768" i="1"/>
  <c r="J768" i="1"/>
  <c r="K768" i="1"/>
  <c r="F768" i="1"/>
  <c r="I768" i="1"/>
  <c r="G768" i="1"/>
  <c r="M768" i="1"/>
  <c r="S768" i="1" l="1"/>
  <c r="J769" i="1"/>
  <c r="N769" i="1"/>
  <c r="O769" i="1"/>
  <c r="K769" i="1"/>
  <c r="M769" i="1"/>
  <c r="F769" i="1"/>
  <c r="I769" i="1"/>
  <c r="G769" i="1"/>
  <c r="S769" i="1" l="1"/>
  <c r="N770" i="1"/>
  <c r="K770" i="1"/>
  <c r="O770" i="1"/>
  <c r="J770" i="1"/>
  <c r="F770" i="1"/>
  <c r="I770" i="1"/>
  <c r="G770" i="1"/>
  <c r="M770" i="1"/>
  <c r="S770" i="1" l="1"/>
  <c r="O771" i="1"/>
  <c r="N771" i="1"/>
  <c r="K771" i="1"/>
  <c r="J771" i="1"/>
  <c r="M771" i="1"/>
  <c r="F771" i="1"/>
  <c r="I771" i="1"/>
  <c r="G771" i="1"/>
  <c r="S771" i="1" l="1"/>
  <c r="K772" i="1"/>
  <c r="N772" i="1"/>
  <c r="J772" i="1"/>
  <c r="O772" i="1"/>
  <c r="G772" i="1"/>
  <c r="F772" i="1"/>
  <c r="I772" i="1"/>
  <c r="M772" i="1"/>
  <c r="S772" i="1" l="1"/>
  <c r="O773" i="1"/>
  <c r="N773" i="1"/>
  <c r="K773" i="1"/>
  <c r="J773" i="1"/>
  <c r="F773" i="1"/>
  <c r="I773" i="1"/>
  <c r="G773" i="1"/>
  <c r="M773" i="1"/>
  <c r="S773" i="1" l="1"/>
  <c r="N774" i="1"/>
  <c r="O774" i="1"/>
  <c r="K774" i="1"/>
  <c r="J774" i="1"/>
  <c r="M774" i="1"/>
  <c r="F774" i="1"/>
  <c r="G774" i="1"/>
  <c r="I774" i="1"/>
  <c r="S774" i="1" l="1"/>
  <c r="N775" i="1"/>
  <c r="O775" i="1"/>
  <c r="K775" i="1"/>
  <c r="J775" i="1"/>
  <c r="M775" i="1"/>
  <c r="F775" i="1"/>
  <c r="I775" i="1"/>
  <c r="G775" i="1"/>
  <c r="S775" i="1" l="1"/>
  <c r="O776" i="1"/>
  <c r="N776" i="1"/>
  <c r="K776" i="1"/>
  <c r="J776" i="1"/>
  <c r="F776" i="1"/>
  <c r="S776" i="1" s="1"/>
  <c r="G776" i="1"/>
  <c r="M776" i="1"/>
  <c r="I776" i="1"/>
  <c r="O777" i="1" l="1"/>
  <c r="N777" i="1"/>
  <c r="K777" i="1"/>
  <c r="J777" i="1"/>
  <c r="F777" i="1"/>
  <c r="M777" i="1"/>
  <c r="I777" i="1"/>
  <c r="G777" i="1"/>
  <c r="S777" i="1" l="1"/>
  <c r="O778" i="1"/>
  <c r="K778" i="1"/>
  <c r="N778" i="1"/>
  <c r="J778" i="1"/>
  <c r="I778" i="1"/>
  <c r="F778" i="1"/>
  <c r="G778" i="1"/>
  <c r="M778" i="1"/>
  <c r="S778" i="1" l="1"/>
  <c r="K779" i="1"/>
  <c r="J779" i="1"/>
  <c r="O779" i="1"/>
  <c r="N779" i="1"/>
  <c r="M779" i="1"/>
  <c r="I779" i="1"/>
  <c r="F779" i="1"/>
  <c r="G779" i="1"/>
  <c r="S779" i="1" l="1"/>
  <c r="N780" i="1"/>
  <c r="J780" i="1"/>
  <c r="O780" i="1"/>
  <c r="K780" i="1"/>
  <c r="F780" i="1"/>
  <c r="G780" i="1"/>
  <c r="I780" i="1"/>
  <c r="M780" i="1"/>
  <c r="S780" i="1" l="1"/>
  <c r="O781" i="1"/>
  <c r="N781" i="1"/>
  <c r="K781" i="1"/>
  <c r="J781" i="1"/>
  <c r="M781" i="1"/>
  <c r="I781" i="1"/>
  <c r="G781" i="1"/>
  <c r="F781" i="1"/>
  <c r="O782" i="1" l="1"/>
  <c r="K782" i="1"/>
  <c r="N782" i="1"/>
  <c r="J782" i="1"/>
  <c r="F782" i="1"/>
  <c r="I782" i="1"/>
  <c r="G782" i="1"/>
  <c r="M782" i="1"/>
  <c r="S781" i="1"/>
  <c r="S782" i="1" l="1"/>
  <c r="O783" i="1"/>
  <c r="J783" i="1"/>
  <c r="N783" i="1"/>
  <c r="K783" i="1"/>
  <c r="M783" i="1"/>
  <c r="G783" i="1"/>
  <c r="F783" i="1"/>
  <c r="I783" i="1"/>
  <c r="J784" i="1" l="1"/>
  <c r="K784" i="1"/>
  <c r="N784" i="1"/>
  <c r="O784" i="1"/>
  <c r="M784" i="1"/>
  <c r="I784" i="1"/>
  <c r="G784" i="1"/>
  <c r="F784" i="1"/>
  <c r="S783" i="1"/>
  <c r="S784" i="1" l="1"/>
  <c r="J785" i="1"/>
  <c r="N785" i="1"/>
  <c r="K785" i="1"/>
  <c r="O785" i="1"/>
  <c r="F785" i="1"/>
  <c r="I785" i="1"/>
  <c r="G785" i="1"/>
  <c r="M785" i="1"/>
  <c r="S785" i="1" l="1"/>
  <c r="O786" i="1"/>
  <c r="K786" i="1"/>
  <c r="J786" i="1"/>
  <c r="N786" i="1"/>
  <c r="G786" i="1"/>
  <c r="M786" i="1"/>
  <c r="F786" i="1"/>
  <c r="I786" i="1"/>
  <c r="K787" i="1" l="1"/>
  <c r="O787" i="1"/>
  <c r="J787" i="1"/>
  <c r="N787" i="1"/>
  <c r="M787" i="1"/>
  <c r="F787" i="1"/>
  <c r="I787" i="1"/>
  <c r="G787" i="1"/>
  <c r="S786" i="1"/>
  <c r="S787" i="1" l="1"/>
  <c r="K788" i="1"/>
  <c r="O788" i="1"/>
  <c r="N788" i="1"/>
  <c r="J788" i="1"/>
  <c r="M788" i="1"/>
  <c r="F788" i="1"/>
  <c r="G788" i="1"/>
  <c r="I788" i="1"/>
  <c r="S788" i="1" l="1"/>
  <c r="K789" i="1"/>
  <c r="J789" i="1"/>
  <c r="N789" i="1"/>
  <c r="O789" i="1"/>
  <c r="F789" i="1"/>
  <c r="I789" i="1"/>
  <c r="M789" i="1"/>
  <c r="G789" i="1"/>
  <c r="S789" i="1" l="1"/>
  <c r="J790" i="1"/>
  <c r="N790" i="1"/>
  <c r="O790" i="1"/>
  <c r="K790" i="1"/>
  <c r="F790" i="1"/>
  <c r="G790" i="1"/>
  <c r="I790" i="1"/>
  <c r="M790" i="1"/>
  <c r="S790" i="1" l="1"/>
  <c r="O791" i="1"/>
  <c r="J791" i="1"/>
  <c r="K791" i="1"/>
  <c r="N791" i="1"/>
  <c r="M791" i="1"/>
  <c r="F791" i="1"/>
  <c r="I791" i="1"/>
  <c r="G791" i="1"/>
  <c r="S791" i="1" l="1"/>
  <c r="N792" i="1"/>
  <c r="J792" i="1"/>
  <c r="O792" i="1"/>
  <c r="K792" i="1"/>
  <c r="G792" i="1"/>
  <c r="F792" i="1"/>
  <c r="I792" i="1"/>
  <c r="M792" i="1"/>
  <c r="S792" i="1" l="1"/>
  <c r="N793" i="1"/>
  <c r="O793" i="1"/>
  <c r="J793" i="1"/>
  <c r="K793" i="1"/>
  <c r="M793" i="1"/>
  <c r="I793" i="1"/>
  <c r="F793" i="1"/>
  <c r="G793" i="1"/>
  <c r="S793" i="1" l="1"/>
  <c r="K794" i="1"/>
  <c r="J794" i="1"/>
  <c r="O794" i="1"/>
  <c r="N794" i="1"/>
  <c r="I794" i="1"/>
  <c r="M794" i="1"/>
  <c r="G794" i="1"/>
  <c r="F794" i="1"/>
  <c r="K795" i="1" l="1"/>
  <c r="N795" i="1"/>
  <c r="J795" i="1"/>
  <c r="O795" i="1"/>
  <c r="F795" i="1"/>
  <c r="I795" i="1"/>
  <c r="G795" i="1"/>
  <c r="M795" i="1"/>
  <c r="S794" i="1"/>
  <c r="S795" i="1" l="1"/>
  <c r="K796" i="1"/>
  <c r="J796" i="1"/>
  <c r="O796" i="1"/>
  <c r="N796" i="1"/>
  <c r="M796" i="1"/>
  <c r="F796" i="1"/>
  <c r="G796" i="1"/>
  <c r="I796" i="1"/>
  <c r="S796" i="1" l="1"/>
  <c r="O797" i="1"/>
  <c r="N797" i="1"/>
  <c r="K797" i="1"/>
  <c r="J797" i="1"/>
  <c r="M797" i="1"/>
  <c r="F797" i="1"/>
  <c r="G797" i="1"/>
  <c r="I797" i="1"/>
  <c r="S797" i="1" l="1"/>
  <c r="N798" i="1"/>
  <c r="K798" i="1"/>
  <c r="O798" i="1"/>
  <c r="J798" i="1"/>
  <c r="F798" i="1"/>
  <c r="I798" i="1"/>
  <c r="G798" i="1"/>
  <c r="M798" i="1"/>
  <c r="K799" i="1" l="1"/>
  <c r="N799" i="1"/>
  <c r="O799" i="1"/>
  <c r="J799" i="1"/>
  <c r="F799" i="1"/>
  <c r="I799" i="1"/>
  <c r="G799" i="1"/>
  <c r="M799" i="1"/>
  <c r="S798" i="1"/>
  <c r="S799" i="1" l="1"/>
  <c r="N800" i="1"/>
  <c r="K800" i="1"/>
  <c r="J800" i="1"/>
  <c r="O800" i="1"/>
  <c r="F800" i="1"/>
  <c r="I800" i="1"/>
  <c r="G800" i="1"/>
  <c r="M800" i="1"/>
  <c r="S800" i="1" l="1"/>
  <c r="N801" i="1"/>
  <c r="J801" i="1"/>
  <c r="O801" i="1"/>
  <c r="K801" i="1"/>
  <c r="M801" i="1"/>
  <c r="I801" i="1"/>
  <c r="G801" i="1"/>
  <c r="F801" i="1"/>
  <c r="N802" i="1" l="1"/>
  <c r="K802" i="1"/>
  <c r="J802" i="1"/>
  <c r="O802" i="1"/>
  <c r="F802" i="1"/>
  <c r="M802" i="1"/>
  <c r="I802" i="1"/>
  <c r="G802" i="1"/>
  <c r="S801" i="1"/>
  <c r="N803" i="1" l="1"/>
  <c r="O803" i="1"/>
  <c r="K803" i="1"/>
  <c r="J803" i="1"/>
  <c r="G803" i="1"/>
  <c r="M803" i="1"/>
  <c r="F803" i="1"/>
  <c r="I803" i="1"/>
  <c r="S802" i="1"/>
  <c r="S803" i="1" l="1"/>
  <c r="J804" i="1"/>
  <c r="N804" i="1"/>
  <c r="K804" i="1"/>
  <c r="O804" i="1"/>
  <c r="F804" i="1"/>
  <c r="I804" i="1"/>
  <c r="G804" i="1"/>
  <c r="M804" i="1"/>
  <c r="J805" i="1" l="1"/>
  <c r="N805" i="1"/>
  <c r="K805" i="1"/>
  <c r="O805" i="1"/>
  <c r="F805" i="1"/>
  <c r="I805" i="1"/>
  <c r="M805" i="1"/>
  <c r="G805" i="1"/>
  <c r="S804" i="1"/>
  <c r="S805" i="1" l="1"/>
  <c r="N806" i="1"/>
  <c r="K806" i="1"/>
  <c r="J806" i="1"/>
  <c r="O806" i="1"/>
  <c r="M806" i="1"/>
  <c r="I806" i="1"/>
  <c r="G806" i="1"/>
  <c r="F806" i="1"/>
  <c r="N807" i="1" l="1"/>
  <c r="J807" i="1"/>
  <c r="K807" i="1"/>
  <c r="O807" i="1"/>
  <c r="F807" i="1"/>
  <c r="I807" i="1"/>
  <c r="G807" i="1"/>
  <c r="M807" i="1"/>
  <c r="S806" i="1"/>
  <c r="J808" i="1" l="1"/>
  <c r="N808" i="1"/>
  <c r="K808" i="1"/>
  <c r="O808" i="1"/>
  <c r="G808" i="1"/>
  <c r="F808" i="1"/>
  <c r="I808" i="1"/>
  <c r="M808" i="1"/>
  <c r="S807" i="1"/>
  <c r="S808" i="1" l="1"/>
  <c r="J809" i="1"/>
  <c r="K809" i="1"/>
  <c r="N809" i="1"/>
  <c r="O809" i="1"/>
  <c r="M809" i="1"/>
  <c r="F809" i="1"/>
  <c r="I809" i="1"/>
  <c r="G809" i="1"/>
  <c r="S809" i="1" l="1"/>
  <c r="J810" i="1"/>
  <c r="N810" i="1"/>
  <c r="K810" i="1"/>
  <c r="O810" i="1"/>
  <c r="F810" i="1"/>
  <c r="I810" i="1"/>
  <c r="G810" i="1"/>
  <c r="M810" i="1"/>
  <c r="S810" i="1" l="1"/>
  <c r="O811" i="1"/>
  <c r="J811" i="1"/>
  <c r="K811" i="1"/>
  <c r="N811" i="1"/>
  <c r="F811" i="1"/>
  <c r="I811" i="1"/>
  <c r="G811" i="1"/>
  <c r="M811" i="1"/>
  <c r="S811" i="1" l="1"/>
  <c r="N812" i="1"/>
  <c r="O812" i="1"/>
  <c r="K812" i="1"/>
  <c r="J812" i="1"/>
  <c r="F812" i="1"/>
  <c r="G812" i="1"/>
  <c r="M812" i="1"/>
  <c r="I812" i="1"/>
  <c r="S812" i="1" l="1"/>
  <c r="K813" i="1"/>
  <c r="O813" i="1"/>
  <c r="N813" i="1"/>
  <c r="J813" i="1"/>
  <c r="I813" i="1"/>
  <c r="F813" i="1"/>
  <c r="G813" i="1"/>
  <c r="M813" i="1"/>
  <c r="S813" i="1" l="1"/>
  <c r="O814" i="1"/>
  <c r="K814" i="1"/>
  <c r="N814" i="1"/>
  <c r="J814" i="1"/>
  <c r="G814" i="1"/>
  <c r="F814" i="1"/>
  <c r="I814" i="1"/>
  <c r="M814" i="1"/>
  <c r="S814" i="1" l="1"/>
  <c r="J815" i="1"/>
  <c r="K815" i="1"/>
  <c r="O815" i="1"/>
  <c r="N815" i="1"/>
  <c r="M815" i="1"/>
  <c r="G815" i="1"/>
  <c r="F815" i="1"/>
  <c r="I815" i="1"/>
  <c r="S815" i="1" l="1"/>
  <c r="K816" i="1"/>
  <c r="N816" i="1"/>
  <c r="J816" i="1"/>
  <c r="O816" i="1"/>
  <c r="G816" i="1"/>
  <c r="F816" i="1"/>
  <c r="I816" i="1"/>
  <c r="M816" i="1"/>
  <c r="S816" i="1" l="1"/>
  <c r="J817" i="1"/>
  <c r="N817" i="1"/>
  <c r="O817" i="1"/>
  <c r="K817" i="1"/>
  <c r="F817" i="1"/>
  <c r="M817" i="1"/>
  <c r="I817" i="1"/>
  <c r="G817" i="1"/>
  <c r="S817" i="1" l="1"/>
  <c r="N818" i="1"/>
  <c r="K818" i="1"/>
  <c r="O818" i="1"/>
  <c r="J818" i="1"/>
  <c r="F818" i="1"/>
  <c r="I818" i="1"/>
  <c r="G818" i="1"/>
  <c r="M818" i="1"/>
  <c r="S818" i="1" l="1"/>
  <c r="K819" i="1"/>
  <c r="N819" i="1"/>
  <c r="J819" i="1"/>
  <c r="O819" i="1"/>
  <c r="M819" i="1"/>
  <c r="G819" i="1"/>
  <c r="F819" i="1"/>
  <c r="I819" i="1"/>
  <c r="N820" i="1" l="1"/>
  <c r="J820" i="1"/>
  <c r="K820" i="1"/>
  <c r="O820" i="1"/>
  <c r="F820" i="1"/>
  <c r="M820" i="1"/>
  <c r="I820" i="1"/>
  <c r="G820" i="1"/>
  <c r="S819" i="1"/>
  <c r="S820" i="1" l="1"/>
  <c r="J821" i="1"/>
  <c r="O821" i="1"/>
  <c r="K821" i="1"/>
  <c r="N821" i="1"/>
  <c r="M821" i="1"/>
  <c r="I821" i="1"/>
  <c r="F821" i="1"/>
  <c r="G821" i="1"/>
  <c r="S821" i="1" l="1"/>
  <c r="K822" i="1"/>
  <c r="J822" i="1"/>
  <c r="O822" i="1"/>
  <c r="N822" i="1"/>
  <c r="M822" i="1"/>
  <c r="I822" i="1"/>
  <c r="G822" i="1"/>
  <c r="F822" i="1"/>
  <c r="J823" i="1" l="1"/>
  <c r="K823" i="1"/>
  <c r="O823" i="1"/>
  <c r="N823" i="1"/>
  <c r="F823" i="1"/>
  <c r="I823" i="1"/>
  <c r="G823" i="1"/>
  <c r="M823" i="1"/>
  <c r="S822" i="1"/>
  <c r="K824" i="1" l="1"/>
  <c r="O824" i="1"/>
  <c r="J824" i="1"/>
  <c r="N824" i="1"/>
  <c r="G824" i="1"/>
  <c r="F824" i="1"/>
  <c r="I824" i="1"/>
  <c r="M824" i="1"/>
  <c r="S823" i="1"/>
  <c r="S824" i="1" l="1"/>
  <c r="K825" i="1"/>
  <c r="N825" i="1"/>
  <c r="O825" i="1"/>
  <c r="J825" i="1"/>
  <c r="G825" i="1"/>
  <c r="F825" i="1"/>
  <c r="I825" i="1"/>
  <c r="M825" i="1"/>
  <c r="O826" i="1" l="1"/>
  <c r="J826" i="1"/>
  <c r="N826" i="1"/>
  <c r="K826" i="1"/>
  <c r="I826" i="1"/>
  <c r="G826" i="1"/>
  <c r="F826" i="1"/>
  <c r="M826" i="1"/>
  <c r="S825" i="1"/>
  <c r="S826" i="1" l="1"/>
  <c r="K827" i="1"/>
  <c r="N827" i="1"/>
  <c r="J827" i="1"/>
  <c r="O827" i="1"/>
  <c r="I827" i="1"/>
  <c r="G827" i="1"/>
  <c r="F827" i="1"/>
  <c r="M827" i="1"/>
  <c r="J828" i="1" l="1"/>
  <c r="N828" i="1"/>
  <c r="K828" i="1"/>
  <c r="O828" i="1"/>
  <c r="I828" i="1"/>
  <c r="G828" i="1"/>
  <c r="F828" i="1"/>
  <c r="M828" i="1"/>
  <c r="S827" i="1"/>
  <c r="J829" i="1" l="1"/>
  <c r="N829" i="1"/>
  <c r="K829" i="1"/>
  <c r="O829" i="1"/>
  <c r="F829" i="1"/>
  <c r="I829" i="1"/>
  <c r="G829" i="1"/>
  <c r="M829" i="1"/>
  <c r="S828" i="1"/>
  <c r="S829" i="1" l="1"/>
  <c r="J830" i="1"/>
  <c r="N830" i="1"/>
  <c r="O830" i="1"/>
  <c r="K830" i="1"/>
  <c r="G830" i="1"/>
  <c r="F830" i="1"/>
  <c r="I830" i="1"/>
  <c r="M830" i="1"/>
  <c r="K831" i="1" l="1"/>
  <c r="O831" i="1"/>
  <c r="N831" i="1"/>
  <c r="J831" i="1"/>
  <c r="I831" i="1"/>
  <c r="G831" i="1"/>
  <c r="F831" i="1"/>
  <c r="M831" i="1"/>
  <c r="S830" i="1"/>
  <c r="S831" i="1" l="1"/>
  <c r="J832" i="1"/>
  <c r="N832" i="1"/>
  <c r="O832" i="1"/>
  <c r="K832" i="1"/>
  <c r="I832" i="1"/>
  <c r="G832" i="1"/>
  <c r="F832" i="1"/>
  <c r="M832" i="1"/>
  <c r="S832" i="1" l="1"/>
  <c r="N833" i="1"/>
  <c r="O833" i="1"/>
  <c r="K833" i="1"/>
  <c r="O28" i="1" s="1"/>
  <c r="J833" i="1"/>
  <c r="O27" i="1" s="1"/>
  <c r="I833" i="1"/>
  <c r="G833" i="1"/>
  <c r="O26" i="1" s="1"/>
  <c r="F833" i="1"/>
  <c r="M833" i="1"/>
  <c r="M25" i="1" l="1"/>
  <c r="S8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summars</author>
    <author>Daniel Summars</author>
  </authors>
  <commentList>
    <comment ref="O1" authorId="0" shapeId="0" xr:uid="{0D5F135D-96D5-46F8-AD23-B73C9E243903}">
      <text>
        <r>
          <rPr>
            <b/>
            <sz val="9"/>
            <color indexed="81"/>
            <rFont val="Tahoma"/>
            <family val="2"/>
          </rPr>
          <t xml:space="preserve">
'''''''''''''''''''''''''''''''''''''''''''''''''''''''''''''''''''''''''''''''''''''''''''''''''''''''''''''''''''''''''''''''''''''''''''''''''''''''''
''''' VBA code to resize MS-Excel comments (due to Microsoft bug)
'''''''''''''''''''''''''''''''''''''''''''''''''''''''''''''''''''''''''''''''''''''''''''''''''''''''''''''''''''''''''''''''''''''''''''''''''''''''''
'''''  IF comments disappear (or shrink to zero height), cut &amp; paste the following
'''''  macro which will AutoResize all comments (View --&gt; Macros--&gt;View Macros):
Sub AutoResizeComments()
    Dim cmt As Comment, cell As Range
    On Error Resume Next
    For Each cell In ActiveSheet.UsedRange
        Set cmt = cell.Comment
        If Not cmt Is Nothing Then cmt.Shape.TextFrame.AutoSize = True
    Next cell
End Sub
</t>
        </r>
      </text>
    </comment>
    <comment ref="O2" authorId="0" shapeId="0" xr:uid="{1BE1F7B1-8177-4FE1-A5D8-73ACBB23BD36}">
      <text>
        <r>
          <rPr>
            <b/>
            <sz val="9"/>
            <color indexed="81"/>
            <rFont val="Tahoma"/>
            <family val="2"/>
          </rPr>
          <t xml:space="preserve">To Change Range of graph: 
   Right Click once on Principal or Interest graph, Left Click once on Select Data...,
   Left-click Vertical or Horizontal axis, Left-click Edit, and change end-of-range.
   Example1:  Principal=Sheet1!$O$33:$O$400   Interest=Sheet1!$E$33:$E$400
   Example2:  Principal=Sheet1!$O$33:$O$833   Interest=Sheet1!$E$33:$E$833
</t>
        </r>
      </text>
    </comment>
    <comment ref="O8" authorId="0" shapeId="0" xr:uid="{05906AD8-D014-4750-AC12-BB7CDD4F88B9}">
      <text>
        <r>
          <rPr>
            <b/>
            <sz val="9"/>
            <color indexed="81"/>
            <rFont val="Tahoma"/>
            <family val="2"/>
          </rPr>
          <t>This is the initial interest on the 1st payment, and this value decreases after each subsequent payment.</t>
        </r>
      </text>
    </comment>
    <comment ref="F13" authorId="1" shapeId="0" xr:uid="{00000000-0006-0000-0000-000001000000}">
      <text>
        <r>
          <rPr>
            <b/>
            <sz val="10"/>
            <color indexed="81"/>
            <rFont val="Tahoma"/>
            <family val="2"/>
          </rPr>
          <t>Initial Amount of Loan</t>
        </r>
      </text>
    </comment>
    <comment ref="I13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Total Periods (e.g. Total Payments) Per Year (e.g. 12)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 xml:space="preserve">Enter number of payments per year:  1-to-366
Typically:   12  for 12 months per year;
</t>
        </r>
      </text>
    </comment>
    <comment ref="F14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Percentage Interest Rate 
(e.g.  5.00 %)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Payment Amount  (e.g. monthly payment).
The Payment is calculated above in cell O4 (e.g. K14=$O$4).
However, to override the calculated payment, 
enter the actual payment in the cell to the right (e.g. K14).</t>
        </r>
      </text>
    </comment>
    <comment ref="K14" authorId="1" shapeId="0" xr:uid="{00000000-0006-0000-0000-000006000000}">
      <text>
        <r>
          <rPr>
            <b/>
            <sz val="10"/>
            <color indexed="81"/>
            <rFont val="Tahoma"/>
            <family val="2"/>
          </rPr>
          <t>Enter amount of periodic payment  (e.g. monthly payment).
This Payment is calculated above in cell O4 (e.g. K14=$O$4).
However, to override the calculated payment, 
enter the actual payment in this cell.</t>
        </r>
      </text>
    </comment>
    <comment ref="N14" authorId="1" shapeId="0" xr:uid="{00000000-0006-0000-0000-000007000000}">
      <text>
        <r>
          <rPr>
            <b/>
            <sz val="10"/>
            <color indexed="81"/>
            <rFont val="Tahoma"/>
            <family val="2"/>
          </rPr>
          <t>Enter the additional amount paid each and every month (if any).
NOTE:  Or, simply enter the additional amount (which may vary monthly) paid each month in the column below for 
"Additional Payment On Principal".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 xml:space="preserve">NOTE:  </t>
        </r>
        <r>
          <rPr>
            <b/>
            <sz val="10"/>
            <color indexed="81"/>
            <rFont val="Tahoma"/>
            <family val="2"/>
          </rPr>
          <t xml:space="preserve"> When making an additional "Payment On Prinicipal", be sure to specify </t>
        </r>
        <r>
          <rPr>
            <b/>
            <sz val="12"/>
            <color indexed="81"/>
            <rFont val="Tahoma"/>
            <family val="2"/>
          </rPr>
          <t>"Payment On Principal"</t>
        </r>
        <r>
          <rPr>
            <b/>
            <sz val="10"/>
            <color indexed="81"/>
            <rFont val="Tahoma"/>
            <family val="2"/>
          </rPr>
          <t>, or the bank will only treat it as another payment.</t>
        </r>
      </text>
    </comment>
    <comment ref="F15" authorId="1" shapeId="0" xr:uid="{00000000-0006-0000-0000-000008000000}">
      <text>
        <r>
          <rPr>
            <b/>
            <sz val="10"/>
            <color indexed="81"/>
            <rFont val="Tahoma"/>
            <family val="2"/>
          </rPr>
          <t>PeriodicInterestRate = (%InterestRate) / ( 100 * PeriodsPerYear)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15" authorId="1" shapeId="0" xr:uid="{00000000-0006-0000-0000-000009000000}">
      <text>
        <r>
          <rPr>
            <b/>
            <sz val="11"/>
            <color indexed="81"/>
            <rFont val="Tahoma"/>
            <family val="2"/>
          </rPr>
          <t>The Starting Year (e.g. year first payment is made)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36A22761-6260-44F4-A400-7BB93D21DAA2}">
      <text>
        <r>
          <rPr>
            <b/>
            <sz val="9"/>
            <color indexed="81"/>
            <rFont val="Tahoma"/>
            <family val="2"/>
          </rPr>
          <t>Total Payments:  1-to-800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1" shapeId="0" xr:uid="{00000000-0006-0000-0000-00000A000000}">
      <text>
        <r>
          <rPr>
            <b/>
            <sz val="10"/>
            <color indexed="81"/>
            <rFont val="Tahoma"/>
            <family val="2"/>
          </rPr>
          <t xml:space="preserve">The Month (e.g. month first payment is made):  1 to 12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5" authorId="0" shapeId="0" xr:uid="{CD6A6580-A274-498A-AFA5-518888FBEFF2}">
      <text>
        <r>
          <rPr>
            <b/>
            <sz val="9"/>
            <color indexed="81"/>
            <rFont val="Tahoma"/>
            <family val="2"/>
          </rPr>
          <t xml:space="preserve">Final Payment#;  Year#; Date mm/dd/yyyy =INDEX(Q33:Q833,MATCH(TRUE,INDEX((Q33:Q833&lt;&gt;0),0),0))
</t>
        </r>
      </text>
    </comment>
    <comment ref="P30" authorId="0" shapeId="0" xr:uid="{30E62324-BA8E-43C5-8744-097213CDCB6C}">
      <text>
        <r>
          <rPr>
            <b/>
            <sz val="9"/>
            <color indexed="81"/>
            <rFont val="Tahoma"/>
            <family val="2"/>
          </rPr>
          <t>Year of Years Elapsed thus far.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" authorId="0" shapeId="0" xr:uid="{9BA0B47A-4BBE-478B-8AB2-6A5F17B726D9}">
      <text>
        <r>
          <rPr>
            <b/>
            <sz val="9"/>
            <color indexed="81"/>
            <rFont val="Tahoma"/>
            <family val="2"/>
          </rPr>
          <t>Do NOT modify this Column.
Final Payment# ; Year # ; Date: mm/dd/yyyy
=IF(AND(Oc=0,Fc&gt;0),"Final Payment# " &amp; Bc &amp; "; Year #" &amp; Pc &amp; "; Date: " &amp; TEXT(Ec,"m/d/yyyy"),0)</t>
        </r>
      </text>
    </comment>
    <comment ref="R30" authorId="0" shapeId="0" xr:uid="{54A93186-FEAB-4E6B-951E-BCE5BB2926ED}">
      <text>
        <r>
          <rPr>
            <b/>
            <sz val="9"/>
            <color indexed="81"/>
            <rFont val="Tahoma"/>
            <charset val="1"/>
          </rPr>
          <t xml:space="preserve">
'''''''''''''''''''''''''''''''''''''''''''''''''''''''''''''''''''''''''''''''''''''''''''''''''''''''''''''''''''''''''''''''''''''''''''''''''''''''''
''''' VBA code to resize MS-Excel comments (due to Microsoft bug)
'''''''''''''''''''''''''''''''''''''''''''''''''''''''''''''''''''''''''''''''''''''''''''''''''''''''''''''''''''''''''''''''''''''''''''''''''''''''''
'''''  IF comments disappear (or shrink to zero height), cut &amp; paste the following
'''''  macro which will AutoResize all comments (View --&gt; Macros--&gt;View Macros):
Sub AutoResizeComments()
    Dim cmt As Comment, cell As Range
    On Error Resume Next
    For Each cell In ActiveSheet.UsedRange
        Set cmt = cell.Comment
        If Not cmt Is Nothing Then cmt.Shape.TextFrame.AutoSize = True
    Next cell
End Sub</t>
        </r>
      </text>
    </comment>
    <comment ref="B33" authorId="0" shapeId="0" xr:uid="{15F16CCD-3BA6-48B8-87A5-50BA660DD78F}">
      <text>
        <r>
          <rPr>
            <b/>
            <sz val="9"/>
            <color indexed="81"/>
            <rFont val="Tahoma"/>
            <family val="2"/>
          </rPr>
          <t>Don't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 xr:uid="{A56EE9DD-B669-45FF-955E-F1DEDFC7E08F}">
      <text>
        <r>
          <rPr>
            <b/>
            <sz val="9"/>
            <color indexed="81"/>
            <rFont val="Tahoma"/>
            <family val="2"/>
          </rPr>
          <t>Don't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 xr:uid="{41631874-F9EE-4712-A0F6-F0FE74E0A489}">
      <text>
        <r>
          <rPr>
            <b/>
            <sz val="9"/>
            <color indexed="81"/>
            <rFont val="Tahoma"/>
            <family val="2"/>
          </rPr>
          <t>Don't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 xr:uid="{E7DB705E-5F53-41F6-9D1E-64688E194B73}">
      <text>
        <r>
          <rPr>
            <b/>
            <sz val="9"/>
            <color indexed="81"/>
            <rFont val="Tahoma"/>
            <family val="2"/>
          </rPr>
          <t>Do not modify this CELL.</t>
        </r>
      </text>
    </comment>
    <comment ref="F33" authorId="0" shapeId="0" xr:uid="{54B1963A-D506-4D6D-9775-1C0D673B2567}">
      <text>
        <r>
          <rPr>
            <b/>
            <sz val="9"/>
            <color indexed="81"/>
            <rFont val="Tahoma"/>
            <family val="2"/>
          </rPr>
          <t>Do NOT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 shapeId="0" xr:uid="{777DAE8B-68BB-4C3A-AF8F-46A6D5317150}">
      <text>
        <r>
          <rPr>
            <b/>
            <sz val="9"/>
            <color indexed="81"/>
            <rFont val="Tahoma"/>
            <family val="2"/>
          </rPr>
          <t>Do NOT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 shapeId="0" xr:uid="{84506847-F04E-447C-988F-0C2962C36A18}">
      <text>
        <r>
          <rPr>
            <b/>
            <sz val="9"/>
            <color indexed="81"/>
            <rFont val="Tahoma"/>
            <family val="2"/>
          </rPr>
          <t>Do NOT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 shapeId="0" xr:uid="{ED52E006-2D4F-454A-A7BD-FDE70D760321}">
      <text>
        <r>
          <rPr>
            <b/>
            <sz val="9"/>
            <color indexed="81"/>
            <rFont val="Tahoma"/>
            <family val="2"/>
          </rPr>
          <t>Do NOT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 xr:uid="{3AFEC6CB-71EB-4C23-8A39-AA2670F2F553}">
      <text>
        <r>
          <rPr>
            <b/>
            <sz val="9"/>
            <color indexed="81"/>
            <rFont val="Tahoma"/>
            <family val="2"/>
          </rPr>
          <t>Do NOT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" authorId="0" shapeId="0" xr:uid="{95EB9E77-E87C-4B0B-BDE4-0207588BEC95}">
      <text>
        <r>
          <rPr>
            <b/>
            <sz val="9"/>
            <color indexed="81"/>
            <rFont val="Tahoma"/>
            <family val="2"/>
          </rPr>
          <t>Do NOT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3" authorId="0" shapeId="0" xr:uid="{A3C76E1B-9F98-45A5-9783-5F30B215E30F}">
      <text>
        <r>
          <rPr>
            <b/>
            <sz val="9"/>
            <color indexed="81"/>
            <rFont val="Tahoma"/>
            <charset val="1"/>
          </rPr>
          <t>Scheduled Remaining Principal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 xr:uid="{00C027BB-8B77-4568-8DBD-C7739ACD499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" authorId="0" shapeId="0" xr:uid="{026BB4DC-929A-4F2B-8DCF-85A5D7DF1DC3}">
      <text>
        <r>
          <rPr>
            <b/>
            <sz val="9"/>
            <color indexed="81"/>
            <rFont val="Tahoma"/>
            <family val="2"/>
          </rPr>
          <t>Do NOT modify this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3" authorId="0" shapeId="0" xr:uid="{3FB6092B-48E9-48EE-9F3D-7A0CD8AD5C8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" authorId="0" shapeId="0" xr:uid="{B8949B9B-0177-46DD-A4A2-29615E56B57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" authorId="0" shapeId="0" xr:uid="{6A5D05E0-8F9A-4441-A5CB-0CB4F9B394F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" authorId="0" shapeId="0" xr:uid="{159A044E-329F-4E6A-A778-8542313E0E4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" authorId="0" shapeId="0" xr:uid="{41599A86-B2B5-4CE3-880C-3D626E4C5E8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" authorId="0" shapeId="0" xr:uid="{CA82F6F4-2920-4A24-A763-D23B38193FB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" authorId="1" shapeId="0" xr:uid="{1ECCAABD-E2DC-40E5-B633-175127A07CC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" authorId="0" shapeId="0" xr:uid="{2AD05D30-FE4A-4CF0-AFFF-B95D3EF7CB0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" authorId="0" shapeId="0" xr:uid="{DEF54BFA-DEBF-41AA-988E-2D992488D3C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" authorId="0" shapeId="0" xr:uid="{060C68CF-511A-469B-B14C-9E3CE30C805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" authorId="0" shapeId="0" xr:uid="{E098D85A-CB01-4606-B3B7-4A6C6624CF4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" authorId="0" shapeId="0" xr:uid="{18B23208-3069-4E0A-ADD0-E3BCB4CC244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" authorId="0" shapeId="0" xr:uid="{83CD791B-988B-4265-87ED-A7DA15D33EA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" authorId="0" shapeId="0" xr:uid="{ED1CFB3D-C83C-4C4D-A21C-13F5868DDDE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" authorId="0" shapeId="0" xr:uid="{3829C022-5E93-4BAD-A4DA-5F3C278E4A6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" authorId="0" shapeId="0" xr:uid="{7B1B9FFA-4F56-4AE9-A823-78A5431948B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" authorId="1" shapeId="0" xr:uid="{1432CD16-E19A-497E-858C-96456A9C3E0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" authorId="0" shapeId="0" xr:uid="{049C5F2C-C1A5-48B6-866C-20EAD490C1A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" authorId="0" shapeId="0" xr:uid="{FF779335-69D0-421B-A42B-5CE75222269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" authorId="0" shapeId="0" xr:uid="{4E43AFAE-6F54-48FD-91A0-2F03DD22EAB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" authorId="0" shapeId="0" xr:uid="{E7DFF690-C0C9-4C58-A093-EDC298551F8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" authorId="0" shapeId="0" xr:uid="{7C6B202D-BD82-4B9D-A832-E8A834CEB03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" authorId="0" shapeId="0" xr:uid="{D701FF5F-B44C-470C-B400-3F8782D30B5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" authorId="0" shapeId="0" xr:uid="{FE9AEF98-7E6E-47BF-913D-3ACD8D791E3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" authorId="0" shapeId="0" xr:uid="{DF4DFDFD-54CA-48A9-9D0E-16B6C9CE947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" authorId="0" shapeId="0" xr:uid="{359D7710-46D2-4902-A6EB-6A15DE9C6BC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" authorId="1" shapeId="0" xr:uid="{758BE7A9-AE4E-43C7-9B17-381C54B208E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" authorId="0" shapeId="0" xr:uid="{2178CCCA-264D-4866-A568-90F2B775DAE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" authorId="0" shapeId="0" xr:uid="{0F1B816E-CB93-4AC2-BEBF-A0E7E1A1154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" authorId="0" shapeId="0" xr:uid="{2E0280A6-1531-4DD0-A563-6E8205A9912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" authorId="0" shapeId="0" xr:uid="{0387A1F9-80E1-4E8F-BAE7-728B29E5F25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" authorId="0" shapeId="0" xr:uid="{A6EB6120-3CD3-450E-A0B1-4A0090774E8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" authorId="0" shapeId="0" xr:uid="{6CC5CF29-1E3F-4A91-8F71-9A4CC79A952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" authorId="0" shapeId="0" xr:uid="{8A200005-67B8-4CF2-957D-6C69AC3C560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" authorId="0" shapeId="0" xr:uid="{7DC5174B-F627-4ADD-9A7D-B3A3DD0D9E0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" authorId="0" shapeId="0" xr:uid="{0A028EE2-4A59-4BBA-9FC0-5AF270D628C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" authorId="1" shapeId="0" xr:uid="{98AA13DF-C513-4235-A56B-DE36393C815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" authorId="0" shapeId="0" xr:uid="{2A6282FF-88D4-43A3-B7B2-5CF3E56142D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" authorId="0" shapeId="0" xr:uid="{57C6ED00-9504-4CCC-94BE-EDB7D5A4550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" authorId="0" shapeId="0" xr:uid="{5103238C-3B58-4B16-A1C2-7A292CE9DD3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" authorId="0" shapeId="0" xr:uid="{1C75B91A-F0DB-4805-BF18-337DACF23C5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" authorId="0" shapeId="0" xr:uid="{4E4ACA80-2CB1-4255-B7A1-D183AE2109F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" authorId="0" shapeId="0" xr:uid="{A83DA68A-90BE-4889-BB50-20C40164B7A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" authorId="0" shapeId="0" xr:uid="{D9C19FC7-DFE9-4683-B584-5305AAACE39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" authorId="0" shapeId="0" xr:uid="{E00F3C14-2BDA-4A5F-A7DC-2FAED1F5BC1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" authorId="0" shapeId="0" xr:uid="{43E6B633-0C0A-4FD1-AF44-A8F8EAC6E52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" authorId="1" shapeId="0" xr:uid="{05BDB073-BCED-4D80-BC6A-38E7ADC8F8E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" authorId="0" shapeId="0" xr:uid="{931E9C16-731F-47EA-BBD0-533752C26CD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" authorId="0" shapeId="0" xr:uid="{BC3A4C0B-4AC9-4007-B871-1B65E3387F1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" authorId="0" shapeId="0" xr:uid="{EAA447F3-D04B-4908-A4AC-1C3B292D9F7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" authorId="0" shapeId="0" xr:uid="{C673665F-8A71-482B-84DC-8717D01AEFF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" authorId="0" shapeId="0" xr:uid="{197D96AA-A18A-432A-AFB4-AA203DED1E9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" authorId="0" shapeId="0" xr:uid="{07E35708-60C5-4EB3-9DEB-2225F57F23F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" authorId="0" shapeId="0" xr:uid="{767BA73D-A354-44F1-A76C-A34E474FB87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" authorId="0" shapeId="0" xr:uid="{DC5860D3-DD16-4853-8FF6-578CF22B013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" authorId="0" shapeId="0" xr:uid="{0DC1D5CC-E673-48CC-96DC-7026A62DD85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" authorId="1" shapeId="0" xr:uid="{30EB9A1D-294E-40EC-BA1F-07D8B6F3AC1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" authorId="0" shapeId="0" xr:uid="{2A2C83B3-297D-4D4B-B85D-48D1B5D0C92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" authorId="0" shapeId="0" xr:uid="{B0249556-84C8-4A6C-B95F-53DE89319D1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" authorId="0" shapeId="0" xr:uid="{BFC70B2A-652B-40B8-8942-85276E0549A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" authorId="0" shapeId="0" xr:uid="{1504EDDA-EEFB-42FE-BEB0-7FB0E66D8E7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" authorId="0" shapeId="0" xr:uid="{9242389A-4467-47C9-A6D6-4D3E70D2E40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" authorId="0" shapeId="0" xr:uid="{9515A541-97AC-41A8-8C87-6474C385F6F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" authorId="0" shapeId="0" xr:uid="{BA9CD9E2-FFEE-4119-9AA3-69CC328C8C5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" authorId="0" shapeId="0" xr:uid="{747DEE7A-A3F5-434A-A948-1D466FF9D3D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" authorId="0" shapeId="0" xr:uid="{8C7757D7-FD38-4C11-9A11-03A86D0D8CA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" authorId="1" shapeId="0" xr:uid="{CF21581E-CACC-4BA5-AB57-D81156B536A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" authorId="0" shapeId="0" xr:uid="{4352B925-ADDE-401B-ACCC-D456F5CAEA7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" authorId="0" shapeId="0" xr:uid="{EBDD1D95-BFD8-4F21-B32A-D2193994B1B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" authorId="0" shapeId="0" xr:uid="{E6E58CD4-CB3C-4B0A-9CA9-98BF3466E07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" authorId="0" shapeId="0" xr:uid="{FC81A7E8-F990-4D3E-A89E-66EDFA75349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" authorId="0" shapeId="0" xr:uid="{939AF94F-E1A9-456A-85A7-FCEA610E272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" authorId="0" shapeId="0" xr:uid="{C47B2068-24B4-47F8-BE78-EFD433BE066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" authorId="0" shapeId="0" xr:uid="{C7171827-9173-4BE9-AEC4-E6C979DCBB7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" authorId="0" shapeId="0" xr:uid="{FDF0C69E-FA1B-49F4-B4C1-55190653C85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" authorId="0" shapeId="0" xr:uid="{AAA313B5-55DD-4C44-97C9-69D57246967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" authorId="1" shapeId="0" xr:uid="{3F479EF7-F4C3-4938-9D20-43E4D0EC4BE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" authorId="0" shapeId="0" xr:uid="{8F689712-0E3B-40FF-A106-C3312EA5B70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" authorId="0" shapeId="0" xr:uid="{ED295FDA-3AED-4458-92E2-A3627E1F754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" authorId="0" shapeId="0" xr:uid="{CF4B29D6-1F95-45A8-A1DF-823C91416DE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" authorId="0" shapeId="0" xr:uid="{0F31B37B-522C-4506-89DA-9420AF9BD55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" authorId="0" shapeId="0" xr:uid="{227E6CEA-3D90-44EF-8E38-94FD4DCA265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" authorId="0" shapeId="0" xr:uid="{91B4EA25-3C64-4602-ACF4-FCAFFE16A7B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" authorId="0" shapeId="0" xr:uid="{0E0C60F8-2CD1-4003-AF08-73B2BADBB1E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" authorId="0" shapeId="0" xr:uid="{C7C8BF55-BEB5-47DC-A699-7A39D445600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" authorId="0" shapeId="0" xr:uid="{92A95331-816B-4B12-A1D9-1A55BB45599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" authorId="1" shapeId="0" xr:uid="{127AF185-45A6-4566-91DA-3832035FED0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" authorId="0" shapeId="0" xr:uid="{F302BB75-D625-4151-8625-C3959DE7B59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" authorId="0" shapeId="0" xr:uid="{CF02B72E-3BCD-4333-BBD7-DAB4522F5A4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" authorId="0" shapeId="0" xr:uid="{43129EF8-8D8C-4A8C-A917-F4214A471F5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" authorId="0" shapeId="0" xr:uid="{2B4424ED-578F-465D-B42A-D871E7CA18E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" authorId="0" shapeId="0" xr:uid="{0E34CF8F-A68F-42D2-A654-FDA99134FAB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" authorId="0" shapeId="0" xr:uid="{EC0DAA44-FC8E-4DD8-B644-F57ED71AFA4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" authorId="0" shapeId="0" xr:uid="{A04EA4C3-E9E0-4691-96FB-B0E5A1767DC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" authorId="0" shapeId="0" xr:uid="{34955BF1-BE06-488E-ABF0-95979827811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" authorId="0" shapeId="0" xr:uid="{47EA1458-D327-43B6-920A-987C8383491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" authorId="1" shapeId="0" xr:uid="{7316C963-7A19-46CE-BAFD-CA1C3339233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" authorId="0" shapeId="0" xr:uid="{2C81A9BA-5A49-45DF-9E2B-1154D7ECBE9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" authorId="0" shapeId="0" xr:uid="{51B0E3A3-554E-4C3D-9776-4B4BC152EBC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" authorId="0" shapeId="0" xr:uid="{7D6A37A0-AECD-4C94-AAF9-2120535ECF5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" authorId="0" shapeId="0" xr:uid="{89F17C05-DCB6-45AA-91D1-F02D17879BC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" authorId="0" shapeId="0" xr:uid="{2DBA6524-4B7D-497F-9EE3-DB18AEC1228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" authorId="0" shapeId="0" xr:uid="{4B6CBE28-D88A-4EF1-AE2C-C0616543564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" authorId="0" shapeId="0" xr:uid="{C09C7208-4780-4DEE-BF82-DF4D2C3B3D1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" authorId="0" shapeId="0" xr:uid="{DA902594-48B5-4A57-9D80-97132D6709A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" authorId="0" shapeId="0" xr:uid="{509B4F49-126E-45F7-BECD-F0A0EB2D29C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" authorId="1" shapeId="0" xr:uid="{40671CEA-7E89-4371-B2A7-2800BB6D4D1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" authorId="0" shapeId="0" xr:uid="{26BF9940-EADD-40BC-BFBD-FAEE34168DE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" authorId="0" shapeId="0" xr:uid="{AFDF9ADA-52BD-4152-8B85-306ECA5CFC9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" authorId="0" shapeId="0" xr:uid="{F5317A60-CCA6-4E3F-8B4A-D3D8E8B75B5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" authorId="0" shapeId="0" xr:uid="{EDFFF482-36FE-4987-A86B-CF512880C6B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" authorId="0" shapeId="0" xr:uid="{DA709FCF-2D79-4B31-8187-1492829CE85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" authorId="0" shapeId="0" xr:uid="{3FD1E09D-3E9A-4065-8156-C289DB01158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" authorId="0" shapeId="0" xr:uid="{8C107407-CE6F-4BDA-9B1D-FD428C9C198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" authorId="0" shapeId="0" xr:uid="{0E24AD36-28DF-4040-A755-0ED9548FCB0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" authorId="0" shapeId="0" xr:uid="{A00B8813-03A6-4C0A-9DE8-63DA7B50FA9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" authorId="1" shapeId="0" xr:uid="{DE5AFB2E-E813-4189-B374-94F3AB1CFFF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" authorId="0" shapeId="0" xr:uid="{5DB604C9-0658-443F-AC01-31BF0A49E35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" authorId="0" shapeId="0" xr:uid="{AEEB9850-E115-4C48-A472-8C9B1A10972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" authorId="0" shapeId="0" xr:uid="{9F0788AE-0826-413C-AFB5-528CDFC2650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" authorId="0" shapeId="0" xr:uid="{87256189-D3B8-4CAD-8278-50CDFC6EE37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" authorId="0" shapeId="0" xr:uid="{24D5EEB0-8EF9-4AD6-8E7A-CE22AC8B02E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" authorId="0" shapeId="0" xr:uid="{7AEC3FFC-B261-43C3-AF4B-36A59C9B14A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" authorId="0" shapeId="0" xr:uid="{679F68C4-0F91-4D23-A24D-80E2B656147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" authorId="0" shapeId="0" xr:uid="{12ACCB20-9833-4F08-8835-A47E4117E12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" authorId="0" shapeId="0" xr:uid="{E32CF28E-3AB5-4A0A-B219-AAA075B9BAE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" authorId="1" shapeId="0" xr:uid="{60E7D73A-EDB4-4A04-9DC3-335F4636FFA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" authorId="0" shapeId="0" xr:uid="{96DC37A0-93A2-4099-AD23-683BBC11E0C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" authorId="0" shapeId="0" xr:uid="{252D997D-DC42-4E80-B1CB-B8F7122F962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" authorId="0" shapeId="0" xr:uid="{B51D41A1-4A28-439C-A4F0-3B235AEE5F0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" authorId="0" shapeId="0" xr:uid="{0CF7A2FD-B8C3-40FC-A25C-BDD83BD0A74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" authorId="0" shapeId="0" xr:uid="{4B04777C-BEA1-45DA-AF60-D0C9E163010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" authorId="0" shapeId="0" xr:uid="{66B33F14-B5F1-44AB-AE6A-F68BD54AAD8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" authorId="0" shapeId="0" xr:uid="{2D636782-4078-468E-BFF3-C84462B9DCD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" authorId="0" shapeId="0" xr:uid="{26CB1441-7F79-4D93-925D-0A15EAED3DD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" authorId="0" shapeId="0" xr:uid="{DBC8B44B-EA7A-48CD-BF3E-9A3F1922AA6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" authorId="1" shapeId="0" xr:uid="{E9681782-BBFE-4660-8535-36D38188B3F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" authorId="0" shapeId="0" xr:uid="{CE418653-AEDC-4CB9-B998-C963BBC4E94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" authorId="0" shapeId="0" xr:uid="{030F0647-A6E7-4F5F-AA10-B57CEEA5BFF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" authorId="0" shapeId="0" xr:uid="{FD6CAA99-5A30-4BD5-9830-E2A81DB8903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" authorId="0" shapeId="0" xr:uid="{75BA56E0-66DF-48EB-AE06-B66560C8311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" authorId="0" shapeId="0" xr:uid="{E86E6C7D-4CE2-4833-AC8B-F9D64146FFE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" authorId="0" shapeId="0" xr:uid="{39F7CCF2-91FD-41AC-8772-D21859F481F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" authorId="0" shapeId="0" xr:uid="{B89A73E3-20FB-43DC-8A0D-243E5A45D95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" authorId="0" shapeId="0" xr:uid="{88CC6D11-7345-46DC-81A3-2FC1DAA5C27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" authorId="0" shapeId="0" xr:uid="{3B9F5F15-6251-4905-8358-59CBF7B23C4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" authorId="1" shapeId="0" xr:uid="{D1E18B29-9EA4-4569-BC83-97AE90DBE4A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" authorId="0" shapeId="0" xr:uid="{54596771-811E-40C1-AEAE-3285C533C57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" authorId="0" shapeId="0" xr:uid="{FF886D91-CD5F-47B4-9CDE-F0B802D7A03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" authorId="0" shapeId="0" xr:uid="{D02A06DD-AAE3-43FE-BF81-64363612504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" authorId="0" shapeId="0" xr:uid="{66D835BF-06CD-4523-BDC4-FB63585A1FC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" authorId="0" shapeId="0" xr:uid="{CACF6E89-6EB0-40ED-92CD-A43E3E57EFE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" authorId="0" shapeId="0" xr:uid="{4172280B-C06C-4144-BC82-9B73462B367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" authorId="0" shapeId="0" xr:uid="{F349A13E-0658-4469-92E1-CDA9F6D38A4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" authorId="0" shapeId="0" xr:uid="{5F618C03-766C-4CB9-84CE-145DC198330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" authorId="0" shapeId="0" xr:uid="{0B3D8755-5756-495F-8126-EE775CC1DE5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" authorId="1" shapeId="0" xr:uid="{9539A73A-C8C9-4FBC-BC8D-16E2AA0A722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" authorId="0" shapeId="0" xr:uid="{CB7ED9B4-CECF-4024-8564-30299A97E62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" authorId="0" shapeId="0" xr:uid="{D2C4FB35-71FA-457F-B350-85766B687A6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" authorId="0" shapeId="0" xr:uid="{591F024F-0038-478F-9475-BFB186209A9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" authorId="0" shapeId="0" xr:uid="{30D38355-9C84-4220-BE71-26425AC87AF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" authorId="0" shapeId="0" xr:uid="{B1D9D1EF-CA25-4742-8A9C-8F7D6A21F65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" authorId="0" shapeId="0" xr:uid="{3AC6A27D-B7CC-4E3E-BD91-A96988F392A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" authorId="0" shapeId="0" xr:uid="{8FC18D38-3F23-4051-97F0-8E175D3236A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" authorId="0" shapeId="0" xr:uid="{C5196F73-F7EA-4C8F-82DB-BEFF1D438C4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" authorId="0" shapeId="0" xr:uid="{64B31945-D75D-4610-AF51-5F919A8C535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" authorId="1" shapeId="0" xr:uid="{80EB9A67-F3EB-40AC-9D21-92E209266B2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" authorId="0" shapeId="0" xr:uid="{AFD607A7-26AF-4A8F-898F-3CA660D5A8B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" authorId="0" shapeId="0" xr:uid="{2F638550-D38F-49A9-B2E4-85D8B6DB79D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" authorId="0" shapeId="0" xr:uid="{B0C753FA-7337-4033-9632-45FA0405507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" authorId="0" shapeId="0" xr:uid="{BECFD636-70F2-4FDC-A59F-9EB89A574E2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" authorId="0" shapeId="0" xr:uid="{2F8634EE-D4D8-433A-8AD4-25200BD121F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" authorId="0" shapeId="0" xr:uid="{F8F1E036-9183-44D0-98EA-4EBE292419D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" authorId="0" shapeId="0" xr:uid="{E222EE5A-6BA9-4198-BB81-AF6F4192D6D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" authorId="0" shapeId="0" xr:uid="{4F27D439-6B43-4B0A-A64B-3FD38B2DA6C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" authorId="0" shapeId="0" xr:uid="{94DF9250-A693-404F-96A8-2ECA24D2D63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" authorId="1" shapeId="0" xr:uid="{E2CA94FC-5113-4874-92B6-0620EEB4110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" authorId="0" shapeId="0" xr:uid="{A30CB550-BED0-43E2-B7F1-A6AEFDE5CB7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" authorId="0" shapeId="0" xr:uid="{D4736044-4305-4B4A-80FD-75A26BCED37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" authorId="0" shapeId="0" xr:uid="{047D1201-0C4A-4619-BDAA-166CAB192C6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" authorId="0" shapeId="0" xr:uid="{703E774F-5CBF-4728-A9DC-30A12963845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" authorId="0" shapeId="0" xr:uid="{271CF032-F92F-4CFB-900A-A8DF5C6FD74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" authorId="0" shapeId="0" xr:uid="{E7D5BBC4-0E1C-49B4-8A42-98119CF3181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" authorId="0" shapeId="0" xr:uid="{E860C891-94F1-446B-BC3A-2DEB0B27B6F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" authorId="0" shapeId="0" xr:uid="{6E90657E-8631-4257-8EEC-2291E39F3F9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" authorId="0" shapeId="0" xr:uid="{A23EDA0F-4998-4E6B-A313-FBF846AB40B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" authorId="1" shapeId="0" xr:uid="{F52AC307-8DD7-43E2-BDE2-2A70794887A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" authorId="0" shapeId="0" xr:uid="{50204DCB-9E00-4E66-93E1-B7F3334B0C2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" authorId="0" shapeId="0" xr:uid="{A9A11A76-74F8-4A20-8C2E-92A842905CF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" authorId="0" shapeId="0" xr:uid="{70C06F2C-4D9F-4737-9F93-EEB396BD029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" authorId="0" shapeId="0" xr:uid="{140550E7-9B0C-4FDB-8A7B-1977B01F476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" authorId="0" shapeId="0" xr:uid="{1C87040C-DB58-4500-8BF5-575CA3B346C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" authorId="0" shapeId="0" xr:uid="{08EF9B20-9C7F-48AA-8FF9-CB94CB23021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" authorId="0" shapeId="0" xr:uid="{5E761B2F-D13C-45BE-AABE-58F82405F8A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" authorId="0" shapeId="0" xr:uid="{7F7C3F3D-CF93-402E-8909-AC938D704A8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" authorId="0" shapeId="0" xr:uid="{170A96CB-0F10-4598-B774-7F3D4329CD7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" authorId="1" shapeId="0" xr:uid="{E7F025CE-C343-494F-AE91-EA153FE35C8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" authorId="0" shapeId="0" xr:uid="{74493C63-488B-4F8B-A26A-3CC57E15C44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" authorId="0" shapeId="0" xr:uid="{662C80F5-D7E0-4FA0-BA44-FF4646EC64E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" authorId="0" shapeId="0" xr:uid="{6DDFC3ED-60B7-4F22-86CE-E94B48AE3CB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" authorId="0" shapeId="0" xr:uid="{6DE4EBB3-663A-4A95-9107-F51ECF5A41D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" authorId="0" shapeId="0" xr:uid="{BDCF4F52-EEF5-4CD3-9EE2-DA355A78515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" authorId="0" shapeId="0" xr:uid="{093A4946-8568-4161-86D6-C8625443457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" authorId="0" shapeId="0" xr:uid="{716754D0-391A-4AA8-8CF6-5B70880AEE2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" authorId="0" shapeId="0" xr:uid="{F89AE35D-DC6A-428B-9E9B-1FC53B0AE04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" authorId="0" shapeId="0" xr:uid="{5DF29350-5BED-49ED-8F77-2A9D331708D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" authorId="1" shapeId="0" xr:uid="{148EB192-B397-426D-88B7-8158796D682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" authorId="0" shapeId="0" xr:uid="{5941AF7E-477E-441C-9FDF-EE43D76BAEF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" authorId="0" shapeId="0" xr:uid="{133D2CFF-F3EF-4611-A04B-E3D3C8327D3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" authorId="0" shapeId="0" xr:uid="{0CF228DB-08C4-4E41-AEA3-2D17AEAB933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" authorId="0" shapeId="0" xr:uid="{743D6DD1-F1AF-42E8-823E-3FBF5C245E9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" authorId="0" shapeId="0" xr:uid="{F8D9E040-A86A-4F09-AD23-077A175A70F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" authorId="0" shapeId="0" xr:uid="{90A99857-B08A-4FCF-B3B4-A4945F483B1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" authorId="0" shapeId="0" xr:uid="{F40319FE-67F3-40D3-B4A7-809F86152B9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" authorId="0" shapeId="0" xr:uid="{4E43AA64-E951-47F7-9EF7-C8671638AD0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" authorId="0" shapeId="0" xr:uid="{CED4FCB3-A70D-4735-A153-26006146C62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" authorId="1" shapeId="0" xr:uid="{70B3A636-4EB1-4A86-B7CB-FD9ECD34642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" authorId="0" shapeId="0" xr:uid="{281A72D6-259E-4880-8DD4-4002A8E2BC9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" authorId="0" shapeId="0" xr:uid="{E1255541-65E4-451E-9097-C55133CEA70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" authorId="0" shapeId="0" xr:uid="{91CC4665-FEC0-469B-A0E4-0F895C35E8E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" authorId="0" shapeId="0" xr:uid="{2E81FD40-8884-4E5D-BFB5-94E07697DF0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" authorId="0" shapeId="0" xr:uid="{064DA8E8-4520-4CAC-876C-562B8D165F3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" authorId="0" shapeId="0" xr:uid="{8E621754-373D-4B8F-9729-F80F84C37B0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" authorId="0" shapeId="0" xr:uid="{EC224700-437B-4B55-89E7-4AEE63103F4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" authorId="0" shapeId="0" xr:uid="{C3CE0199-A982-4DF3-817F-4C85B13B5BB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" authorId="0" shapeId="0" xr:uid="{021D7742-6434-4A7C-9F27-129E7F622ED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" authorId="1" shapeId="0" xr:uid="{9E4588B3-AF95-4F08-846E-BD2D8C5A9D7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" authorId="0" shapeId="0" xr:uid="{85BC33DD-E495-4B16-AE6B-770F8C289A1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" authorId="0" shapeId="0" xr:uid="{F0472128-0C77-41AE-B2E5-6DAF53B35CE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" authorId="0" shapeId="0" xr:uid="{79F83E49-FC36-454E-909B-E344184B94F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" authorId="0" shapeId="0" xr:uid="{43961338-B0AD-484F-945E-B502831DEC0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" authorId="0" shapeId="0" xr:uid="{D4C7492F-F656-461E-9ECD-8697068C30A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" authorId="0" shapeId="0" xr:uid="{780B2720-031D-4AEF-8FF1-20C08A06272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" authorId="0" shapeId="0" xr:uid="{70A4C8B1-5264-402B-A01E-2742024EE74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" authorId="0" shapeId="0" xr:uid="{B1948B46-55F6-4857-B068-FA771111118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" authorId="0" shapeId="0" xr:uid="{C1D96EF1-FEA4-47EB-978E-0CBDA69A8EF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" authorId="1" shapeId="0" xr:uid="{24B5AD96-C951-4FA3-A6A2-817A6E2AA18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" authorId="0" shapeId="0" xr:uid="{3BF1B1C8-09AA-4559-AF20-7BC97292872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" authorId="0" shapeId="0" xr:uid="{702DB512-D4A9-4CCD-A35F-0295F52865E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" authorId="0" shapeId="0" xr:uid="{A3532172-518D-4B96-AA25-8FF00DFAD17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" authorId="0" shapeId="0" xr:uid="{00192DF8-8259-4645-8081-2A4FDE77B19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" authorId="0" shapeId="0" xr:uid="{FE544147-E039-401C-A56A-B007DA5FD91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" authorId="0" shapeId="0" xr:uid="{A9FA260F-3DC0-48FC-A848-5A37DB16499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" authorId="0" shapeId="0" xr:uid="{AF056797-1936-4F4E-A569-1AE78F23701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" authorId="0" shapeId="0" xr:uid="{CCF7398E-34A1-46C0-A391-20EE31BA8D4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" authorId="0" shapeId="0" xr:uid="{DF49D20D-EB88-4719-AC2C-ABDAB522605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" authorId="1" shapeId="0" xr:uid="{3DD01BFE-A726-4173-AAAC-CE3FE29997E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" authorId="0" shapeId="0" xr:uid="{5C79EEBD-A33C-4BFA-A547-E85AD1F509E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" authorId="0" shapeId="0" xr:uid="{EAEA0299-FBF6-41AC-826B-F8A49A9EC23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" authorId="0" shapeId="0" xr:uid="{D0329848-FB8C-4D5E-9AB9-BD30BBB1882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" authorId="0" shapeId="0" xr:uid="{B984AB0E-CE9E-4A76-B02E-DC7743C2279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" authorId="0" shapeId="0" xr:uid="{74A64A72-3FE2-4FAC-89F7-7978A35C194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" authorId="0" shapeId="0" xr:uid="{00D0B187-023F-4BF7-916A-4D89BBBD3D2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" authorId="0" shapeId="0" xr:uid="{FA6EB390-57B2-4C56-AE18-71ABDFF372A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" authorId="0" shapeId="0" xr:uid="{5235DEA7-21D0-4C69-B8BF-A85E9DF4EA8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" authorId="0" shapeId="0" xr:uid="{76C4BD8A-4141-42B0-A8AC-3AEACCB4503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" authorId="1" shapeId="0" xr:uid="{9BABF4E3-D0CF-4192-96F7-CC319B40561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" authorId="0" shapeId="0" xr:uid="{F7A851A6-2704-42B8-9CD8-F113510F96B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" authorId="0" shapeId="0" xr:uid="{40FC41A7-FC90-4DCF-A5C0-855DF95F2B6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" authorId="0" shapeId="0" xr:uid="{A3ABFBA2-3C78-4435-A889-2EF40DA35BD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" authorId="0" shapeId="0" xr:uid="{28480E92-C2B5-4B7C-93B0-06A7806C52D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" authorId="0" shapeId="0" xr:uid="{EC58B506-EEC6-4A1D-906C-8CF38AD03BC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" authorId="0" shapeId="0" xr:uid="{AB39273B-5E90-48B3-BD56-289DBB2D025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" authorId="0" shapeId="0" xr:uid="{5341F68A-122B-40E6-8AD2-3DB88B9E593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" authorId="0" shapeId="0" xr:uid="{FF3507D8-C856-43C0-BE17-CC094655D12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" authorId="0" shapeId="0" xr:uid="{5993440D-E1B6-4486-BAE7-484CA0EB58B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" authorId="1" shapeId="0" xr:uid="{00B53FC0-7986-429B-BC90-D1E506C919C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" authorId="0" shapeId="0" xr:uid="{8B585CDA-6A7B-44FB-BA40-28B901B0562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" authorId="0" shapeId="0" xr:uid="{A7CAD4B1-2F77-4E18-BAC2-8835E2DF86D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" authorId="0" shapeId="0" xr:uid="{783F5D24-3686-45FE-9784-24F9BA56886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" authorId="0" shapeId="0" xr:uid="{881B6554-37F9-4235-B668-263E7C0A4EB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" authorId="0" shapeId="0" xr:uid="{677F7BD8-E48F-4054-A1EB-6FB12489106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" authorId="0" shapeId="0" xr:uid="{253374F9-E95B-4042-A3BD-DD669E15D48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" authorId="0" shapeId="0" xr:uid="{31764D0D-8CEE-4B83-B429-2F9FA81BF0C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" authorId="0" shapeId="0" xr:uid="{9CE40760-ADF7-4C2F-9455-306DD65D109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" authorId="0" shapeId="0" xr:uid="{5033D329-F2BE-424F-AFF4-A028C5734B2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" authorId="1" shapeId="0" xr:uid="{02FDDA02-DBC2-4913-894D-12E2AE24562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" authorId="0" shapeId="0" xr:uid="{8D59438F-4278-41CD-AF0D-A91D79300AD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" authorId="0" shapeId="0" xr:uid="{E1C9C7EC-DDEC-49C9-8498-AC73B4515BB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" authorId="0" shapeId="0" xr:uid="{0AA6D828-3E12-4DE0-8D07-426162793A7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" authorId="0" shapeId="0" xr:uid="{29E99B59-FA0B-416A-864A-17B3AA38D22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" authorId="0" shapeId="0" xr:uid="{2EEFF3DE-8DE8-42C5-9352-628CB7FB9F1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" authorId="0" shapeId="0" xr:uid="{59CF905F-9703-43E1-9A75-5015FF439BA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" authorId="0" shapeId="0" xr:uid="{DFA656F4-9FBA-49B3-B5FC-3DECB54C986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" authorId="0" shapeId="0" xr:uid="{59F96BD6-EACC-4794-B1EB-D52CEB2F7D5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" authorId="0" shapeId="0" xr:uid="{D35418A1-76A1-42B8-BF71-403A18A97A4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" authorId="1" shapeId="0" xr:uid="{91EAFD3E-1EA8-4157-865D-D47AFD7703D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" authorId="0" shapeId="0" xr:uid="{F6B6964F-7F0B-4549-961E-097F4379816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" authorId="0" shapeId="0" xr:uid="{CE05FBB4-FA88-475C-9122-7789F25B92B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" authorId="0" shapeId="0" xr:uid="{0F65518E-3653-4CF3-B59B-3F219DDF0E7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" authorId="0" shapeId="0" xr:uid="{CB0EE39A-9002-4C28-B529-BA91A4692BF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" authorId="0" shapeId="0" xr:uid="{7B8820C5-0A45-4939-A82E-041CA6A4F49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" authorId="0" shapeId="0" xr:uid="{5324F74F-DCE8-4929-A6DA-962AB08FB56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" authorId="0" shapeId="0" xr:uid="{439A5E8A-48A4-4C69-9D5F-E4F95717D28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" authorId="0" shapeId="0" xr:uid="{56642531-8546-46FD-9C8B-6A0AC4E9EA5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" authorId="0" shapeId="0" xr:uid="{58F7DA7F-D44D-418E-A0E0-35E4413428C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" authorId="1" shapeId="0" xr:uid="{D8866A20-2D44-4F8E-97A8-5C0D76C521E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" authorId="0" shapeId="0" xr:uid="{AE9D04AD-B1DB-4B68-B635-47A981552F3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" authorId="0" shapeId="0" xr:uid="{6678437C-97AD-4B8B-8CDF-287EA2F9AA4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" authorId="0" shapeId="0" xr:uid="{C7033A52-C02F-4221-850F-BAC6D20B1FC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" authorId="0" shapeId="0" xr:uid="{9A54012A-67CB-4745-B240-BE0A32CC780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" authorId="0" shapeId="0" xr:uid="{1DFEC3D3-7B65-43D1-8A81-EA785C77A83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" authorId="0" shapeId="0" xr:uid="{DC4F48F2-5EB0-4234-B1B5-E4F9B3FD37E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" authorId="0" shapeId="0" xr:uid="{464F3781-C965-4250-A80C-7EE6B3FD21F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" authorId="0" shapeId="0" xr:uid="{CCB8EED3-A0E3-487E-9265-24BA0797DAB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" authorId="0" shapeId="0" xr:uid="{90D9FD3F-8608-49B4-93AD-F0627F9393C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" authorId="1" shapeId="0" xr:uid="{7D448ACD-04A6-4DE8-813D-A7C1DE73C7A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" authorId="0" shapeId="0" xr:uid="{C5C01F51-D7C0-4154-A6D6-064F3BD3279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" authorId="0" shapeId="0" xr:uid="{D1B58DEA-82EF-4B20-A4DA-E525C2729AC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" authorId="0" shapeId="0" xr:uid="{EBD6BFAD-104A-4DB6-B7C1-81FC843D677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" authorId="0" shapeId="0" xr:uid="{16244C97-4E33-44E3-8CD8-8124E48FDFE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" authorId="0" shapeId="0" xr:uid="{B1704DB9-DB37-480A-96EC-4974FA0D0A5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" authorId="0" shapeId="0" xr:uid="{37CBA5FF-060A-4330-9171-24F6AEA2B98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" authorId="0" shapeId="0" xr:uid="{6DBA4620-5E42-4DA5-A6D4-614B88EA772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" authorId="0" shapeId="0" xr:uid="{2F8D918D-18BA-4768-A2D6-787A66DBCB6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" authorId="0" shapeId="0" xr:uid="{52135ACA-14DD-4B3D-9CFF-6844A6D001C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" authorId="1" shapeId="0" xr:uid="{E800308A-A4EE-486F-A570-AFE1CA20B33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" authorId="0" shapeId="0" xr:uid="{EF2E7A6A-92B3-4B37-B27C-0794B877CA7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" authorId="0" shapeId="0" xr:uid="{1D20A7A7-0C71-463E-92CE-B6851B8D18D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" authorId="0" shapeId="0" xr:uid="{6A440333-B38E-4255-99EE-F741115F798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" authorId="0" shapeId="0" xr:uid="{8B31B023-975B-4013-9E4C-EEE4C728FF7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" authorId="0" shapeId="0" xr:uid="{87BE2F80-ED85-40FF-AD6A-A22FCB15E89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" authorId="0" shapeId="0" xr:uid="{4A750B73-493C-428D-B565-DA1AD5C9A33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" authorId="0" shapeId="0" xr:uid="{116BC7FA-BA3F-4B87-8724-AA1DBC8AE44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" authorId="0" shapeId="0" xr:uid="{BA76FF71-A6C2-4760-82D8-6599C5BA02A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" authorId="0" shapeId="0" xr:uid="{8099CCF9-66F9-4E12-9B86-AB13361FE03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" authorId="1" shapeId="0" xr:uid="{87742248-6AC9-4588-ABB7-6EE2F72256D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" authorId="0" shapeId="0" xr:uid="{9AC8DE9A-CEDD-435D-B58D-E643A09F02B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" authorId="0" shapeId="0" xr:uid="{F4C1E9CB-345C-48F4-9524-AF91153F8AB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" authorId="0" shapeId="0" xr:uid="{39D4B8C6-55EC-4474-9E68-462D8B90029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" authorId="0" shapeId="0" xr:uid="{194981B9-473A-4DAC-8FE9-59154BA6707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" authorId="0" shapeId="0" xr:uid="{63F818AB-556A-477F-AF30-BD17B75295B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" authorId="0" shapeId="0" xr:uid="{AA2CF124-CBDD-4D0C-800F-C9AE27AFBF0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" authorId="0" shapeId="0" xr:uid="{99522941-1647-4F9F-BE80-73541E634D7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" authorId="0" shapeId="0" xr:uid="{1356AD97-69E0-490A-A26B-0EDB7EE7391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" authorId="0" shapeId="0" xr:uid="{98188CF4-07F9-4414-B195-7EB9CCF9D97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" authorId="1" shapeId="0" xr:uid="{06D3E6AE-9066-4966-9477-96EF0591AC8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" authorId="0" shapeId="0" xr:uid="{89BCEC2D-726C-4B38-A621-34FB05C8800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" authorId="0" shapeId="0" xr:uid="{723143C8-7AB1-46CC-A4F0-4E9B433B92B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" authorId="0" shapeId="0" xr:uid="{43D86B1B-32F6-4DD6-9EA1-DC3E31F6EE0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" authorId="0" shapeId="0" xr:uid="{F05369C2-9E7B-4430-BAE0-87444CA0837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" authorId="0" shapeId="0" xr:uid="{7C7F4CDB-86AC-433C-A00C-F4BC7BF2B21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" authorId="0" shapeId="0" xr:uid="{AAA2A5A1-6B86-4BD9-8251-D1E9FBF3A11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" authorId="0" shapeId="0" xr:uid="{359F6E0C-D5EA-4BD9-A966-600457E8FFD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" authorId="0" shapeId="0" xr:uid="{36752DA4-74AF-42C8-A4A8-6FCCCDE0E26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" authorId="0" shapeId="0" xr:uid="{CC01E385-13E9-40B5-9FE3-C02F19A5BC2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" authorId="1" shapeId="0" xr:uid="{E123ACD3-B18C-4EBF-8C67-A15D3BA3CC6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" authorId="0" shapeId="0" xr:uid="{43415E33-5D19-4351-BC20-828FE9FF481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" authorId="0" shapeId="0" xr:uid="{331C8563-FA87-422D-B568-2391FE6852C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" authorId="0" shapeId="0" xr:uid="{4B84EEE1-FECA-4CD5-AE2A-0A06DE1FF84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" authorId="0" shapeId="0" xr:uid="{1161C91C-99C5-4ED7-8182-EF12F3EC11A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" authorId="0" shapeId="0" xr:uid="{01C980CA-3972-4567-BD96-9A8BB7090CA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" authorId="0" shapeId="0" xr:uid="{5CFFC9E2-22F8-4FF2-AE56-E9E646A4CED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" authorId="0" shapeId="0" xr:uid="{AF26AC54-AB0A-445C-9DCD-F4FA4079560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" authorId="0" shapeId="0" xr:uid="{A5E8F89E-A443-47D3-AB84-81190E6F0BD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" authorId="0" shapeId="0" xr:uid="{1D0E0BE6-C717-49CD-B44E-240BB35739B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" authorId="1" shapeId="0" xr:uid="{A5CA3C88-8718-4427-B6F8-EFFF9A8DFCF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" authorId="0" shapeId="0" xr:uid="{E33EF073-1516-427C-B2E4-A3A9A37DFEB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" authorId="0" shapeId="0" xr:uid="{9AD1E178-E66A-4168-8852-6DCB5E292B5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" authorId="0" shapeId="0" xr:uid="{E75B4CD4-0DE8-4A33-9ABE-1C1BFD15966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" authorId="0" shapeId="0" xr:uid="{904F44B8-1DF5-462A-807E-BEF1CE29599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" authorId="0" shapeId="0" xr:uid="{08823B0A-A86C-4982-861F-E9449BD40A9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" authorId="0" shapeId="0" xr:uid="{2708474E-D9EA-4350-B203-3EA153C5064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" authorId="0" shapeId="0" xr:uid="{6B9E0B4F-0D0C-45DC-8D80-6D8F08E7804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" authorId="0" shapeId="0" xr:uid="{E2E6FA85-5984-4B85-952F-5E44E876A81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" authorId="0" shapeId="0" xr:uid="{ED15F963-FC6E-478A-952B-84E15B44597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" authorId="1" shapeId="0" xr:uid="{585246C7-B2C5-4D77-869E-F4D3045D62F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" authorId="0" shapeId="0" xr:uid="{8E1F4797-8884-4BA7-BBE0-7686C2BD8A5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" authorId="0" shapeId="0" xr:uid="{F03B3CE4-A063-435A-942F-C6368ED48FE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" authorId="0" shapeId="0" xr:uid="{DB7F6950-3953-4161-813C-5A77EBA087A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" authorId="0" shapeId="0" xr:uid="{C88C72A2-9849-47F8-A6D4-CAE7D848D65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" authorId="0" shapeId="0" xr:uid="{B9FED76D-9388-4384-94C3-B4BDB944F84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" authorId="0" shapeId="0" xr:uid="{922D02D8-EE4D-4BED-B091-4CBDBF3965C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" authorId="0" shapeId="0" xr:uid="{9DA71B08-D3E0-457E-8D07-9F4DBDFBEAF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" authorId="0" shapeId="0" xr:uid="{5E0C11F1-00C4-4C30-9284-E4244B0F6F9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" authorId="0" shapeId="0" xr:uid="{D4DE6E2F-A248-4C5F-97A5-ECC24636DE7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" authorId="1" shapeId="0" xr:uid="{D8C5DA1C-B35E-46C8-AE26-2BB9708C6A4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" authorId="0" shapeId="0" xr:uid="{8EC08ABA-37E5-4F3A-A7E5-C8DBA64DB79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" authorId="0" shapeId="0" xr:uid="{BABD028E-DE8C-4056-8D22-8DD59F03CAA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" authorId="0" shapeId="0" xr:uid="{F5142E48-3208-40F1-BB8A-4FE79A72AB0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" authorId="0" shapeId="0" xr:uid="{69ABDBAF-D01B-4B12-9B17-BC662B6202E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" authorId="0" shapeId="0" xr:uid="{BE613B07-A8E5-4213-8926-3F4DA0EA593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" authorId="0" shapeId="0" xr:uid="{95BEB26E-4E4B-402C-9668-1FC56AFE49D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" authorId="0" shapeId="0" xr:uid="{AFF1B834-5C9F-41AE-9856-125BB666B8D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" authorId="0" shapeId="0" xr:uid="{8DFBB2E3-B4D0-4A43-A72C-F08F8621957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" authorId="0" shapeId="0" xr:uid="{312245F0-4E1C-4414-A3F2-16B75F2410E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" authorId="1" shapeId="0" xr:uid="{704AE2CE-D737-4A84-B6A5-33DA909E806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" authorId="0" shapeId="0" xr:uid="{A705C68D-F507-4794-8A3B-5AAE40171C5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" authorId="0" shapeId="0" xr:uid="{AFD02A34-7486-4A2B-8DAE-B66C1F8E414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" authorId="0" shapeId="0" xr:uid="{DE47BF40-AF6F-4852-8B7D-3CD2569F8E9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" authorId="0" shapeId="0" xr:uid="{BA13692B-B871-4D78-ACEB-3707B517D19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" authorId="0" shapeId="0" xr:uid="{1BE791F5-4E07-46CC-BE8F-62D7D0A99F3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" authorId="0" shapeId="0" xr:uid="{9EB76AA1-EA09-471B-9919-A6C3373B179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" authorId="0" shapeId="0" xr:uid="{A5F4815A-8985-40BE-BA5C-841B3D209F7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" authorId="0" shapeId="0" xr:uid="{3A164E13-3F4E-4623-84BD-0BEBB251682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" authorId="0" shapeId="0" xr:uid="{E8637CF4-2D04-48C2-8A98-051708FDF4F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" authorId="1" shapeId="0" xr:uid="{AA35D577-9F98-4557-9750-9562EB201ED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" authorId="0" shapeId="0" xr:uid="{4D588823-B78F-4BA8-B682-8E064092C82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" authorId="0" shapeId="0" xr:uid="{153CD671-F2E2-49FD-99B6-6F8B4D90639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" authorId="0" shapeId="0" xr:uid="{5683E6EE-DE95-4B42-A2D6-3E65E980CD3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" authorId="0" shapeId="0" xr:uid="{DF47C91A-D4B5-424E-9223-221B787B51D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" authorId="0" shapeId="0" xr:uid="{58896D67-8C0C-4E3A-8478-066C385DB58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" authorId="0" shapeId="0" xr:uid="{855FCF23-BC86-4262-A531-B2A5A9D97AF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" authorId="0" shapeId="0" xr:uid="{866565F2-2CEB-4681-896F-A07E925EE9A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" authorId="0" shapeId="0" xr:uid="{BF04425A-A364-4C3A-9C69-3EF3C5D6A64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" authorId="0" shapeId="0" xr:uid="{FE888205-356B-4FE9-9AA8-DFFEECAA0E2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" authorId="1" shapeId="0" xr:uid="{0DFBBFCA-94E4-4B02-8689-22D1D28458C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" authorId="0" shapeId="0" xr:uid="{5D805A1F-92DA-4F49-A401-EDD75489E60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" authorId="0" shapeId="0" xr:uid="{8F2DBE41-7A74-4DDE-A7CE-978284140E1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" authorId="0" shapeId="0" xr:uid="{36A8F3BD-9D6E-4CBF-BB30-B7A22C5DC24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" authorId="0" shapeId="0" xr:uid="{91733CE1-E4B5-48D6-9D29-E53F047ADA3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" authorId="0" shapeId="0" xr:uid="{F7BC139D-0E41-4D28-82C0-3EF516C58F2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" authorId="0" shapeId="0" xr:uid="{57AA7BE0-E20E-44D2-B64C-75E78435597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" authorId="0" shapeId="0" xr:uid="{1F97E7F6-5E0A-4CF2-B4A6-D666EF7482A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" authorId="0" shapeId="0" xr:uid="{F51B1FC2-176A-40BC-914F-6F318E152A8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" authorId="0" shapeId="0" xr:uid="{4AC5DCC2-7738-484A-BB96-243E50ECBAF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" authorId="1" shapeId="0" xr:uid="{57038D60-A6B8-4E00-B327-4C1EB7717AA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" authorId="0" shapeId="0" xr:uid="{E6D0F845-11C9-431D-854B-9764908BA63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" authorId="0" shapeId="0" xr:uid="{C73B6AED-BBA1-49DB-9C51-30524C7001A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" authorId="0" shapeId="0" xr:uid="{C7BC9C14-A23E-46D6-91AC-A21E543338B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" authorId="0" shapeId="0" xr:uid="{ACD4DB74-BE45-4CF2-878C-F2B2529654F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" authorId="0" shapeId="0" xr:uid="{5FC6850C-4F10-465A-9620-9193EABB697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" authorId="0" shapeId="0" xr:uid="{A4D7D528-73E8-4A17-94EE-5ACA1A3A3D5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" authorId="0" shapeId="0" xr:uid="{E2A0FF15-6154-43CF-B20B-FAA0356AA7A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" authorId="0" shapeId="0" xr:uid="{425B019E-BB64-49EC-BC92-03FB1B95FD3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" authorId="0" shapeId="0" xr:uid="{B0AAC93E-624D-4701-86AE-A2B458D1F9E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" authorId="1" shapeId="0" xr:uid="{6D40D80C-DC56-41A9-84B5-EC9871CE47B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" authorId="0" shapeId="0" xr:uid="{388B30BA-6F5F-4864-B20E-854E4FE78B6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" authorId="0" shapeId="0" xr:uid="{58CBB5ED-BB9F-46D6-9F83-A9F2B4B4A63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" authorId="0" shapeId="0" xr:uid="{9D4E01B5-4573-4171-921E-7D003B6B2D1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" authorId="0" shapeId="0" xr:uid="{D23532BF-A330-434B-AAE5-5F08CA7CAB8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" authorId="0" shapeId="0" xr:uid="{A1B37958-115D-4A23-B3A3-927E941E6EB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" authorId="0" shapeId="0" xr:uid="{E111D25F-0FC6-4B02-B4FD-1B44F02AF10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" authorId="0" shapeId="0" xr:uid="{D25E4FFD-32A9-4433-AF81-5AFD0CC90C6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" authorId="0" shapeId="0" xr:uid="{81F538CC-5F6A-4753-9504-35D96F3B98D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" authorId="0" shapeId="0" xr:uid="{18076FE5-4E2A-403C-B7B5-46BE4253193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" authorId="1" shapeId="0" xr:uid="{136AD0C7-0BFD-4C36-8D12-CDA3DC7B26C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" authorId="0" shapeId="0" xr:uid="{82D5851F-4D54-4DAF-A43A-934F19CB408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" authorId="0" shapeId="0" xr:uid="{34A8466F-8824-4A61-A535-3D2605D818F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" authorId="0" shapeId="0" xr:uid="{DBA30F72-8A6C-46D4-8F5A-ECCFAA64B64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" authorId="0" shapeId="0" xr:uid="{2A29473C-C810-4642-924C-8FAF3E78175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" authorId="0" shapeId="0" xr:uid="{182D4AE6-7676-4790-9D82-40BB15B410A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" authorId="0" shapeId="0" xr:uid="{7CDA3B79-2293-4E0A-B38C-160CBF0F5D6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" authorId="0" shapeId="0" xr:uid="{6A748B24-D088-4B9F-87AC-DB246663AF1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" authorId="0" shapeId="0" xr:uid="{56FDF82E-8F91-4018-A4E2-712133DCF0E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" authorId="0" shapeId="0" xr:uid="{4AE0EBBA-53A6-4248-BAB6-2EABE5DE81A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" authorId="1" shapeId="0" xr:uid="{C6006BEA-EE2E-4FA3-A833-98A7101C433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" authorId="0" shapeId="0" xr:uid="{B7C2E21E-5B31-4231-BB5D-237522DAAE5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" authorId="0" shapeId="0" xr:uid="{224C40F2-1061-48C5-8823-A4C6CD7385B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" authorId="0" shapeId="0" xr:uid="{EF58E19B-7DE3-4CA4-8EE5-58C6C441A14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" authorId="0" shapeId="0" xr:uid="{1AD85871-3FA7-4128-92E9-635AD53A029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" authorId="0" shapeId="0" xr:uid="{3CF619DC-2305-4A04-93AC-F4342017121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" authorId="0" shapeId="0" xr:uid="{EC5081E6-41DB-4634-BE65-D9244CEFB6C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" authorId="0" shapeId="0" xr:uid="{2B4895C1-6BE9-4C24-9703-B44D7C33BD5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" authorId="0" shapeId="0" xr:uid="{15D387C9-DBAD-404D-98E1-801763E1D54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" authorId="0" shapeId="0" xr:uid="{1074BACD-9B5D-493D-B78F-11955BBE36E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" authorId="1" shapeId="0" xr:uid="{026FB6EB-A1E4-44A5-BF26-0ACDC2DB653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" authorId="0" shapeId="0" xr:uid="{55AA070C-981A-4806-B446-86C4AEE8CE2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" authorId="0" shapeId="0" xr:uid="{357558F6-087C-439E-A443-691C5CE0266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" authorId="0" shapeId="0" xr:uid="{225DF7DE-A238-4C85-AD80-281BDDDC067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" authorId="0" shapeId="0" xr:uid="{61D3BA95-07D6-4A78-A449-69DB7E1D64E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" authorId="0" shapeId="0" xr:uid="{FC3879D8-A605-452B-906F-165E61A4B51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" authorId="0" shapeId="0" xr:uid="{68AACE1F-779C-429F-AA0D-632ECD363AB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" authorId="0" shapeId="0" xr:uid="{E0BBB2FA-3D27-48EA-92D5-3B1E2D71E98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" authorId="0" shapeId="0" xr:uid="{79773F38-1B8E-4B21-B950-E91D4588DC8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" authorId="0" shapeId="0" xr:uid="{BB8FDC0F-DF98-45B9-B66F-614A625F493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" authorId="1" shapeId="0" xr:uid="{28AB25E7-FF56-4EC0-90DE-9521BC564B7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" authorId="0" shapeId="0" xr:uid="{1A194338-12E0-45F4-8B41-80A8EBC299A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" authorId="0" shapeId="0" xr:uid="{AF859BEC-FEB8-42AC-81A2-C5A94976226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" authorId="0" shapeId="0" xr:uid="{EB2FB9E1-2EAA-41F4-8B31-54036041E81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" authorId="0" shapeId="0" xr:uid="{A8103DD0-084C-435D-BE54-5FC206EF409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" authorId="0" shapeId="0" xr:uid="{47EE01F8-D740-4EEC-8093-708AE5706DC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" authorId="0" shapeId="0" xr:uid="{B4F1A267-7053-4587-83A3-79BC52899EE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" authorId="0" shapeId="0" xr:uid="{D0EF7152-D506-4908-B03C-650B79ED215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" authorId="0" shapeId="0" xr:uid="{314047B7-CB0B-46AC-B9BB-05DE8926A6D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" authorId="0" shapeId="0" xr:uid="{DAB1297A-E08E-4DCB-95D1-ACEF4A3EF6D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" authorId="1" shapeId="0" xr:uid="{0656919A-1467-4E05-9682-A52D3E4F1BE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" authorId="0" shapeId="0" xr:uid="{BD28F1CB-0BAB-41AB-897D-26C43785F2F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" authorId="0" shapeId="0" xr:uid="{EE98B7BA-94C7-4E67-AC05-B8974175104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" authorId="0" shapeId="0" xr:uid="{FEFBA643-7B0F-4408-A5B3-96753F7CA38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" authorId="0" shapeId="0" xr:uid="{55015A5A-417C-4517-B4B8-49AFED01381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" authorId="0" shapeId="0" xr:uid="{A4CC5B6B-4338-4FCC-90AA-07101CC227A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" authorId="0" shapeId="0" xr:uid="{C1744F53-925F-411E-B1C3-C7B666566E3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" authorId="0" shapeId="0" xr:uid="{7CF4F254-ADAF-46CD-AC39-ADDDA11CB81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" authorId="0" shapeId="0" xr:uid="{3331CA4F-5331-4095-9A90-0945948FC36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" authorId="0" shapeId="0" xr:uid="{1A99084B-10BC-4E73-900F-9CE09EA5331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" authorId="1" shapeId="0" xr:uid="{D1C46221-DFC3-496A-975E-AF1EC5B3161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" authorId="0" shapeId="0" xr:uid="{9EF44D00-41AA-4F33-91CB-76E9C56C141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" authorId="0" shapeId="0" xr:uid="{5480D7CB-5CD7-46A6-B71E-FC22DA678F2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" authorId="0" shapeId="0" xr:uid="{064D72F8-8C7C-4705-88A2-7FAB5E475E9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" authorId="0" shapeId="0" xr:uid="{DEC3D095-9172-4C78-9D89-71C2CD246D9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3" authorId="0" shapeId="0" xr:uid="{2B358283-27E1-4A4C-AB99-34BFB9E7359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3" authorId="0" shapeId="0" xr:uid="{6E7EA334-BE7A-489B-B4D4-04B32F9FED7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3" authorId="0" shapeId="0" xr:uid="{9417BF59-22BB-4B8B-B199-550B7A0FBE4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3" authorId="0" shapeId="0" xr:uid="{01878BD5-D34C-47C1-B2AB-198C686A29B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3" authorId="0" shapeId="0" xr:uid="{B40123B1-CCE0-485C-A211-4A500604313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3" authorId="1" shapeId="0" xr:uid="{7AA07435-ECA0-4D99-8D55-FBE5E260303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3" authorId="0" shapeId="0" xr:uid="{D1B134BE-C250-4759-A043-ED1D1FFDD5D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3" authorId="0" shapeId="0" xr:uid="{6A9FFEDF-92CE-4DA2-AC34-9367C956042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3" authorId="0" shapeId="0" xr:uid="{41549475-42F5-4281-B5F6-A14EEC3680B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3" authorId="0" shapeId="0" xr:uid="{5830CD0C-EC74-404C-9E73-90B69EE4031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4" authorId="0" shapeId="0" xr:uid="{F299BFE2-2566-44E5-B07D-03B8AF3962A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4" authorId="0" shapeId="0" xr:uid="{A5814BA0-3793-47B3-AF48-893494DA3B8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4" authorId="0" shapeId="0" xr:uid="{8F34AEB4-2A1F-43C6-B95D-4CF56848A52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4" authorId="0" shapeId="0" xr:uid="{21464D0F-09B9-41D8-970E-9690019D09B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4" authorId="0" shapeId="0" xr:uid="{899C6AFA-D656-4517-A9B5-8F6BAA80F3E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4" authorId="1" shapeId="0" xr:uid="{53A0D311-B931-4C8F-B879-71BCC904607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4" authorId="0" shapeId="0" xr:uid="{EE26ACC8-0BE7-487F-9E40-A4EB9FF7389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4" authorId="0" shapeId="0" xr:uid="{9322F4D7-61EF-42B6-8FD7-13805E08CD9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4" authorId="0" shapeId="0" xr:uid="{69EBA89E-1112-47DA-8FF2-21138955FBF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4" authorId="0" shapeId="0" xr:uid="{40AC5F21-45AF-4037-BF82-B39731BDD4E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5" authorId="0" shapeId="0" xr:uid="{FB8886F8-C3EB-4F2B-B489-FBFC3AAFDA1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5" authorId="0" shapeId="0" xr:uid="{BD8CA983-0B41-414A-9115-FCBC2ABEC3C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5" authorId="0" shapeId="0" xr:uid="{45906FC2-C5E2-43A9-A6F8-ABEAC1AA131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5" authorId="0" shapeId="0" xr:uid="{DC9EF185-875B-466B-8CCB-114049D1C2C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5" authorId="0" shapeId="0" xr:uid="{6C087B64-7906-4ACC-892F-601AE7B9AF8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5" authorId="1" shapeId="0" xr:uid="{FC8859AD-DAC4-4D65-A3D0-2B97A9AE0D1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5" authorId="0" shapeId="0" xr:uid="{722E69DE-E1C2-4291-B93C-F2B23663DDB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5" authorId="0" shapeId="0" xr:uid="{37F9DD80-5DC6-4C9B-85DA-30580F04232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5" authorId="0" shapeId="0" xr:uid="{DA75AEBD-8F81-45BF-B0FE-B0A8DA3A5BC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5" authorId="0" shapeId="0" xr:uid="{F4BDBCAB-DE55-4AD4-B866-ED846B829D6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6" authorId="0" shapeId="0" xr:uid="{A59106AB-2F98-44AB-98F1-4A7ABFD4371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6" authorId="0" shapeId="0" xr:uid="{ED2BF04B-1E40-4A8D-BECB-653A05663C4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6" authorId="0" shapeId="0" xr:uid="{7918A1CE-6038-4874-8503-149FD0C8FB9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6" authorId="0" shapeId="0" xr:uid="{1F7B8C59-075A-4EF3-B5A1-8EF4BA1D328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6" authorId="0" shapeId="0" xr:uid="{5801F392-0E0D-4B5B-85E2-8289EB9CE5B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6" authorId="1" shapeId="0" xr:uid="{0342571B-4F3E-4870-8F73-8668F257AC1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6" authorId="0" shapeId="0" xr:uid="{3B5C6D22-2B7E-4094-BB92-BE2193C2E57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6" authorId="0" shapeId="0" xr:uid="{8FDFFD47-2DEF-4628-A58F-DFF1AB97F8E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6" authorId="0" shapeId="0" xr:uid="{ABA8C2D7-0586-47A2-B368-7372302FD91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6" authorId="0" shapeId="0" xr:uid="{1E563D6D-3B4C-4326-BC3A-D14BC9EE528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7" authorId="0" shapeId="0" xr:uid="{90A0FB5A-2B71-4C1E-AC82-327632C407C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7" authorId="0" shapeId="0" xr:uid="{8EC531DD-0ADA-4A6D-83F1-02B0DA36523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7" authorId="0" shapeId="0" xr:uid="{B01060FA-EAE7-4AF2-B240-9D95C8758A4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7" authorId="0" shapeId="0" xr:uid="{585B443F-46C1-4B08-AED3-C091D2B6235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7" authorId="0" shapeId="0" xr:uid="{CEBDF9B1-C33E-49BB-816B-54A2A59C73E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7" authorId="1" shapeId="0" xr:uid="{C311A2F4-7878-497F-806F-7C4E92FA977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7" authorId="0" shapeId="0" xr:uid="{6CBE085E-BF48-4441-9DED-0F815DA2142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7" authorId="0" shapeId="0" xr:uid="{CF697DE0-269C-43CA-8480-C5F0D8ED7DE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7" authorId="0" shapeId="0" xr:uid="{5023A49F-4FF4-4E52-A2CD-F746F34C52B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7" authorId="0" shapeId="0" xr:uid="{BDE456BB-2F62-4416-9BDF-D7BCB966869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8" authorId="0" shapeId="0" xr:uid="{539DF74C-B2D1-485B-983A-8BB08FCB49C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8" authorId="0" shapeId="0" xr:uid="{0ECCC972-E27F-4D2D-8593-448A2618AE7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8" authorId="0" shapeId="0" xr:uid="{C19B58F5-18D3-416F-BD8F-2357EDD509C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8" authorId="0" shapeId="0" xr:uid="{3E6D0061-03F8-49EA-8C60-17315A53385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8" authorId="0" shapeId="0" xr:uid="{00130DE7-DB48-4D32-A9A8-09DB8F4286A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8" authorId="1" shapeId="0" xr:uid="{51B45C19-E072-4634-BECD-554A7B7F054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8" authorId="0" shapeId="0" xr:uid="{9FBC3BE7-6E88-48BA-BD5C-BEDC9F95CD1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8" authorId="0" shapeId="0" xr:uid="{8AE71AD8-9364-4D5A-882B-D77353CDF1C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8" authorId="0" shapeId="0" xr:uid="{4B4961D9-7CEC-492A-9623-1EB7A3BE55F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8" authorId="0" shapeId="0" xr:uid="{E37CF3FD-C9CA-461D-8D41-8628DF1BA46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9" authorId="0" shapeId="0" xr:uid="{31E2CDA6-F7E2-4D1E-AEC0-8A214ACF322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9" authorId="0" shapeId="0" xr:uid="{A35ECFE9-6E50-4C37-85A5-182F5E04272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9" authorId="0" shapeId="0" xr:uid="{0F984149-C981-4D54-B0A5-3FB48CF3450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9" authorId="0" shapeId="0" xr:uid="{FBA855A8-7650-4809-A218-221A6FE5777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9" authorId="0" shapeId="0" xr:uid="{FCA488F2-FC35-4592-A3EE-55A53480B3F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9" authorId="1" shapeId="0" xr:uid="{4EBB134D-DA2B-49D7-8ACC-565C22ABFB7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9" authorId="0" shapeId="0" xr:uid="{BD824D29-0B60-4D42-AE92-682CD1622A4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9" authorId="0" shapeId="0" xr:uid="{0C34B2BE-91E9-4B20-B269-1DD22095777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9" authorId="0" shapeId="0" xr:uid="{E21DDE3E-DD1F-43C3-BBA4-3EFD0BB97F4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9" authorId="0" shapeId="0" xr:uid="{1E4E9244-4131-4522-9B9F-BEDDC81CB9D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0" authorId="0" shapeId="0" xr:uid="{1FC63792-A8C6-4E6E-92FB-FB00FAA3841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0" authorId="0" shapeId="0" xr:uid="{1D08A887-87B7-4B05-96DF-0F1E55DAD55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0" authorId="0" shapeId="0" xr:uid="{69AE25E6-C994-47E0-9802-613DF55330A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0" authorId="0" shapeId="0" xr:uid="{3AD3DD6F-5A65-4DED-B18F-CBCCBD0E50A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0" authorId="0" shapeId="0" xr:uid="{48DD0DFA-F445-439C-BD6F-D94CEC7D5C1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0" authorId="1" shapeId="0" xr:uid="{76306C1F-8E1F-4A7A-808E-AA5ACE98A23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0" authorId="0" shapeId="0" xr:uid="{1D0513D7-F726-45C4-BBAF-90C9C64466C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0" authorId="0" shapeId="0" xr:uid="{6E477F86-67C7-4F4B-BD45-C7F0520E5F1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0" authorId="0" shapeId="0" xr:uid="{1A1CA71E-3C80-4E1D-A6B4-4FF2CBB9017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0" authorId="0" shapeId="0" xr:uid="{62649456-2C9B-4428-89D8-3B5C62E20D8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1" authorId="0" shapeId="0" xr:uid="{AAC56AF1-86C8-4BDF-9904-34FC5B84A93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1" authorId="0" shapeId="0" xr:uid="{3F6AA1CA-09A2-423C-8A3E-C8579A67B0B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1" authorId="0" shapeId="0" xr:uid="{AA93439C-DECD-4AA3-AE14-AAF1C6797E7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1" authorId="0" shapeId="0" xr:uid="{3DEC9056-2F70-4B12-821B-C5E46EDDC87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1" authorId="0" shapeId="0" xr:uid="{D2B3B3CD-ABAC-49C1-A62F-81243733312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1" authorId="1" shapeId="0" xr:uid="{FC35FBC6-95DB-4479-8856-BD37FCBEF5F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1" authorId="0" shapeId="0" xr:uid="{AE87E322-7818-4F9D-895E-CB34A786D63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1" authorId="0" shapeId="0" xr:uid="{F245E43B-5A4B-4950-BAEB-0859258132D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1" authorId="0" shapeId="0" xr:uid="{07FD208E-49F0-4BEE-B91A-1B65CB0964C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1" authorId="0" shapeId="0" xr:uid="{2D5B6FC8-1B10-4F56-B39E-5C69C96B00D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2" authorId="0" shapeId="0" xr:uid="{37C56AA0-4166-4093-B39B-755047B51AB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2" authorId="0" shapeId="0" xr:uid="{A2B7E7B5-9860-4A1C-875D-DE19A5B5698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2" authorId="0" shapeId="0" xr:uid="{0EF2DA36-86DB-4769-AE2E-B703EDDE454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2" authorId="0" shapeId="0" xr:uid="{B8E07DB9-5C5E-45D0-8C29-696F08BCB1D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2" authorId="0" shapeId="0" xr:uid="{95054EDF-3CD5-4E48-9B9B-B3E35432DF1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2" authorId="1" shapeId="0" xr:uid="{B5F1229E-3A57-495B-855F-AC784D274EC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2" authorId="0" shapeId="0" xr:uid="{8B8B983D-8990-49E8-A4FF-E330D68DC45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2" authorId="0" shapeId="0" xr:uid="{B9E3F8C1-37E9-4DD9-90D7-DAA9B216A6E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2" authorId="0" shapeId="0" xr:uid="{A751A76D-38DB-444D-8EE9-4EAFADA9DDE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2" authorId="0" shapeId="0" xr:uid="{E43F95EC-5430-4BDD-9FBE-EC97C98F420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3" authorId="0" shapeId="0" xr:uid="{7A20E9E6-66DB-4AAE-B091-D01110B991F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3" authorId="0" shapeId="0" xr:uid="{A6E8849A-6FB8-4167-817E-C8BD6556C5B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3" authorId="0" shapeId="0" xr:uid="{EE6C824A-5DC1-44FF-8DEE-27EFB808FD9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3" authorId="0" shapeId="0" xr:uid="{0AF820B9-5E83-45F3-9B63-F91AD9E9B30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3" authorId="0" shapeId="0" xr:uid="{646031BA-0D54-4C81-8CF3-AC32A9D4F97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3" authorId="1" shapeId="0" xr:uid="{1B7CE387-D97D-40EC-9CF8-E0F922F8792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3" authorId="0" shapeId="0" xr:uid="{10292548-2AAE-4ECE-9387-63F41C203E9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3" authorId="0" shapeId="0" xr:uid="{874C01A5-3AFF-4D48-ADFF-ECF5F5D8FE9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3" authorId="0" shapeId="0" xr:uid="{DD542E15-7646-40C6-ABA8-31FAF61B38F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3" authorId="0" shapeId="0" xr:uid="{F1059BAB-AE56-4D50-A01F-D5125085B5A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4" authorId="0" shapeId="0" xr:uid="{60F00130-B0FC-42EC-95F2-9D462AFBD5F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4" authorId="0" shapeId="0" xr:uid="{06F27E71-AB96-46C1-AFC1-51C07ACA628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4" authorId="0" shapeId="0" xr:uid="{0BABCC2E-58F8-4F4B-8C53-08307A19704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4" authorId="0" shapeId="0" xr:uid="{C0435CBA-392A-455D-B7B8-07FBA60236D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4" authorId="0" shapeId="0" xr:uid="{0291ECAC-A4F2-4CC8-9D77-8B031128966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4" authorId="1" shapeId="0" xr:uid="{95444708-13D5-4545-AEED-694615CCE35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4" authorId="0" shapeId="0" xr:uid="{8EBDE0DC-0D66-475A-9FB2-1ED578A19C2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4" authorId="0" shapeId="0" xr:uid="{5AF7B859-9A40-49AC-8BFB-EE05C17E884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4" authorId="0" shapeId="0" xr:uid="{EA89E09B-3AEB-4973-9F2C-A989BBADB26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4" authorId="0" shapeId="0" xr:uid="{36D97D26-3FE5-4042-B110-392A7E406C0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5" authorId="0" shapeId="0" xr:uid="{7ACD326D-93D2-4C79-9AE4-35B830079E3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5" authorId="0" shapeId="0" xr:uid="{DFCEFE3E-5866-4B7B-91EB-0792F9DFFCB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5" authorId="0" shapeId="0" xr:uid="{DA632A70-853C-4C70-8D00-C4499F49D30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5" authorId="0" shapeId="0" xr:uid="{41F04844-1501-4BB0-886B-E0AB25CD8AB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5" authorId="0" shapeId="0" xr:uid="{88188F92-F357-494F-B9C1-4E63FD21D5C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5" authorId="1" shapeId="0" xr:uid="{B5622139-21F2-4713-8E54-DE43E73A13F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5" authorId="0" shapeId="0" xr:uid="{B2507ED8-697A-432A-9927-2AC7496CF0D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5" authorId="0" shapeId="0" xr:uid="{5980B6EB-3E7C-4E78-8985-D16C1D51465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5" authorId="0" shapeId="0" xr:uid="{E9EAC3CD-6EEA-4C25-A36B-16F8A5F0AE0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5" authorId="0" shapeId="0" xr:uid="{28E99BBE-5281-49C9-961C-1C9FE69FA97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6" authorId="0" shapeId="0" xr:uid="{6E42AFFA-5740-4D06-88CB-84B0E7E5BBB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6" authorId="0" shapeId="0" xr:uid="{4566987C-75ED-4B5D-A613-64EC855A49A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6" authorId="0" shapeId="0" xr:uid="{56FB56A6-046A-417F-97B3-95918FA54DA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6" authorId="0" shapeId="0" xr:uid="{9BB3B983-C40E-48D0-8022-7EE65CEE2B1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6" authorId="0" shapeId="0" xr:uid="{409B868F-3FAE-4127-B126-E6E17EB5BDC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6" authorId="1" shapeId="0" xr:uid="{3273D225-CB98-46F4-B23B-7CA45EA9579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6" authorId="0" shapeId="0" xr:uid="{AE0A6106-D614-4828-A599-17037254CB3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6" authorId="0" shapeId="0" xr:uid="{C22C6BFD-B9B5-455E-A373-9EF6DC21266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6" authorId="0" shapeId="0" xr:uid="{276C0985-4EB0-498B-B264-79676BA4097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6" authorId="0" shapeId="0" xr:uid="{49C38E7F-1881-4A6B-A857-D54E2387699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7" authorId="0" shapeId="0" xr:uid="{85C98280-47B3-41E7-80CA-F8DD65A18F6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7" authorId="0" shapeId="0" xr:uid="{3E98D97D-152E-464E-AA94-2013061AE41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7" authorId="0" shapeId="0" xr:uid="{2B54A3A5-765B-4131-8C94-18AF827A7B7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7" authorId="0" shapeId="0" xr:uid="{F7AC8603-F0F3-4AFE-8007-8B2C5E95760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7" authorId="0" shapeId="0" xr:uid="{F56551CC-32DE-472F-BFA5-0E4AF274B4C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7" authorId="1" shapeId="0" xr:uid="{F1584F6F-C004-4885-A296-CBA443370C3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7" authorId="0" shapeId="0" xr:uid="{53BE061A-90BB-4727-BA4A-2AC16578490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7" authorId="0" shapeId="0" xr:uid="{06B04857-E5D7-4747-B027-C120BCD0CEF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7" authorId="0" shapeId="0" xr:uid="{4EA08000-A58D-4AC6-9EE6-AE4C22F6938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7" authorId="0" shapeId="0" xr:uid="{2B8FC43B-2387-46F4-AAA9-5CECB4C5C65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8" authorId="0" shapeId="0" xr:uid="{A5BA99BD-1F57-4374-9099-B7D3941458C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8" authorId="0" shapeId="0" xr:uid="{F64C1B33-7AEB-4667-B206-09D4376BD4F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8" authorId="0" shapeId="0" xr:uid="{49B07B77-BDBB-4791-A763-BDC5B8E4A7E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8" authorId="0" shapeId="0" xr:uid="{CB76E4C3-9074-4C6D-BB5A-1E504925F12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8" authorId="0" shapeId="0" xr:uid="{D9F773A7-DF70-4B76-B7E4-345097EA823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8" authorId="1" shapeId="0" xr:uid="{24CD81C4-2D08-46A2-837C-04755192EA8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8" authorId="0" shapeId="0" xr:uid="{5800DAE6-5774-499F-89E5-7E13B31D3FF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8" authorId="0" shapeId="0" xr:uid="{4BB43FCB-9723-4746-9FB2-6B8BF857F68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8" authorId="0" shapeId="0" xr:uid="{A48F7FC0-A37A-4CE7-8A91-BD66948AB37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8" authorId="0" shapeId="0" xr:uid="{9D2D0B6A-BC20-41D0-A23C-D82FFFED628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99" authorId="0" shapeId="0" xr:uid="{37C79369-FEDC-42EF-9324-EAFD3BAB120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99" authorId="0" shapeId="0" xr:uid="{7912F4D1-E2C1-42CC-B7C8-F750BB805ED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99" authorId="0" shapeId="0" xr:uid="{BDFF4199-1C7A-4AFC-B6CD-911D021F97F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99" authorId="0" shapeId="0" xr:uid="{DFFA3879-4112-4B05-99B8-621F7A4C913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99" authorId="0" shapeId="0" xr:uid="{70F2EFB1-125D-4776-9DF6-016BDA7CF17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99" authorId="1" shapeId="0" xr:uid="{C8940944-B1A7-4E9B-A5E9-D713F525359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99" authorId="0" shapeId="0" xr:uid="{4D7DC97A-2324-4834-B188-2B741BB79FF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99" authorId="0" shapeId="0" xr:uid="{BCB58F88-339B-4628-8391-222D6FDD434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99" authorId="0" shapeId="0" xr:uid="{0719F5F4-BEF3-4664-92B1-7B5BEE5E92B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99" authorId="0" shapeId="0" xr:uid="{5CA23279-D8D5-4260-89F8-F04F507B780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0" authorId="0" shapeId="0" xr:uid="{C17B22BA-8295-4E3D-B3F0-DC9AB110BC6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0" authorId="0" shapeId="0" xr:uid="{0BD08878-1326-4021-BAB0-980CB3D8C02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0" authorId="0" shapeId="0" xr:uid="{ADB2AA83-CE43-4024-BF4D-A83A5B65E4F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0" authorId="0" shapeId="0" xr:uid="{4F568382-1B90-49E3-A6CA-C34F432A224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0" authorId="0" shapeId="0" xr:uid="{E6456FE4-B90F-4C1C-82BA-3BAA707F390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0" authorId="1" shapeId="0" xr:uid="{25F39492-F7F0-4368-B9A1-46054843A7D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0" authorId="0" shapeId="0" xr:uid="{F3361BDE-FB35-41BA-8CEB-1A222BA6C8C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0" authorId="0" shapeId="0" xr:uid="{8236DB80-EE01-4ADD-A599-B68A2366650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0" authorId="0" shapeId="0" xr:uid="{9C147C72-BA1F-4BBD-98DD-94FE78BB7AC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0" authorId="0" shapeId="0" xr:uid="{4D35428D-458D-4F22-A091-125E36CEAA8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1" authorId="0" shapeId="0" xr:uid="{49C9A931-B219-4A7D-A758-0A9DDA40C01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1" authorId="0" shapeId="0" xr:uid="{DCE6DED3-4A8F-43AC-A70C-18AED114E7F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1" authorId="0" shapeId="0" xr:uid="{0231C159-B13D-4AC4-AB4F-E83C954C4D9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1" authorId="0" shapeId="0" xr:uid="{8F4A79A5-4072-476C-8AA2-03F4D707969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1" authorId="0" shapeId="0" xr:uid="{2AD23E48-1789-4FCB-B203-24878803341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1" authorId="1" shapeId="0" xr:uid="{F9B7B447-2816-4161-86B4-68EFC7990C9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1" authorId="0" shapeId="0" xr:uid="{0CBE212A-9C18-4F5D-B1DF-7F3F1FE6075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1" authorId="0" shapeId="0" xr:uid="{AB5627E7-CC65-418A-B31E-17FF915B3C4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1" authorId="0" shapeId="0" xr:uid="{1C153C04-7807-4BCE-AE95-69B0A6BED6F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1" authorId="0" shapeId="0" xr:uid="{514C1A2E-ABF8-4B0B-86D1-161FC387C23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2" authorId="0" shapeId="0" xr:uid="{E2D034A6-7750-4C89-8A7B-F216386D8BA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2" authorId="0" shapeId="0" xr:uid="{2BACF62E-EA8F-414B-AC22-66E56F9CD4E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2" authorId="0" shapeId="0" xr:uid="{59393A2B-2386-438A-BA6B-5CB3E016140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2" authorId="0" shapeId="0" xr:uid="{1B738B1C-97FC-417A-924F-DE31C62192C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2" authorId="0" shapeId="0" xr:uid="{F491360E-8019-4E15-BABC-B1F1CFCAE0A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2" authorId="1" shapeId="0" xr:uid="{DCB2BC46-B5AE-4A3A-A5EC-048C08ADBE6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2" authorId="0" shapeId="0" xr:uid="{EAE188F6-42B5-4FB0-A17C-D809A170A13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2" authorId="0" shapeId="0" xr:uid="{C9F4CEC1-9475-4170-8540-BEFFBEE02C4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2" authorId="0" shapeId="0" xr:uid="{6EA31907-C7B1-48FE-90FD-2C1B340A1E2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2" authorId="0" shapeId="0" xr:uid="{37BC5512-2BA8-4C64-BE24-12B0BED398E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3" authorId="0" shapeId="0" xr:uid="{D8598916-4DF7-4248-897F-A7498716F1B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3" authorId="0" shapeId="0" xr:uid="{2756049D-DEDA-48D6-A98D-3CE55AD8DE6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3" authorId="0" shapeId="0" xr:uid="{9DE5DCC6-BCC4-4B12-98DE-428AABB709B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3" authorId="0" shapeId="0" xr:uid="{3AB4363A-117F-4861-B1E8-EC613782908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3" authorId="0" shapeId="0" xr:uid="{4C54BF21-04CA-4314-9CF8-C4DF1F499B3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3" authorId="1" shapeId="0" xr:uid="{9AC96537-D1D1-44A1-A371-776EA60BCFB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3" authorId="0" shapeId="0" xr:uid="{026430EE-9FDE-4E86-AC19-02AA2690DF2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3" authorId="0" shapeId="0" xr:uid="{93A57F6E-E36C-4A41-AF66-0497EDF718E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3" authorId="0" shapeId="0" xr:uid="{994F3A3D-A5B4-487D-AC47-CD931F3E7C2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3" authorId="0" shapeId="0" xr:uid="{FD6ACA67-1A4A-4A00-A604-FF4B8A78B25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4" authorId="0" shapeId="0" xr:uid="{CAE6AA39-4E83-41B6-ACBF-EF9A8B251BC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4" authorId="0" shapeId="0" xr:uid="{AD388B94-7C40-4586-B956-34357127783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4" authorId="0" shapeId="0" xr:uid="{9F01B1FD-7374-4A47-8204-4C822EFF3F8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4" authorId="0" shapeId="0" xr:uid="{98BC4E71-5CAF-4375-B268-B3C41625A37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4" authorId="0" shapeId="0" xr:uid="{18286EC1-11A2-4E38-87DE-757F21D4400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4" authorId="1" shapeId="0" xr:uid="{F16372FC-389C-4F53-9CC5-16EBC318EB4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4" authorId="0" shapeId="0" xr:uid="{B8BDD761-7635-49EE-A7A4-676EB4F371A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4" authorId="0" shapeId="0" xr:uid="{FA55D76F-6C75-4336-878A-1C0719E2DEA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4" authorId="0" shapeId="0" xr:uid="{E546C62B-84C9-46CC-9CF9-EABD33624CA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4" authorId="0" shapeId="0" xr:uid="{833DB538-3C49-4D12-9FC6-33CCD930359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5" authorId="0" shapeId="0" xr:uid="{3317A85C-5454-45EA-B46B-CC67DB6E2C9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5" authorId="0" shapeId="0" xr:uid="{7E7A7875-792F-41A3-84B6-D96D35EAA5C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5" authorId="0" shapeId="0" xr:uid="{6596286D-FE0C-480C-BFF9-B68176D67B2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5" authorId="0" shapeId="0" xr:uid="{9374D3E8-8FCE-488B-8E37-F2DFFCB3673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5" authorId="0" shapeId="0" xr:uid="{4D8AC8C9-7BD4-4C93-92CC-927EE7EE103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5" authorId="1" shapeId="0" xr:uid="{4CA4BDB3-0689-4E36-A6AB-B512B44C64F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5" authorId="0" shapeId="0" xr:uid="{EB752403-9816-4F20-B9D2-74F31D0BFB9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5" authorId="0" shapeId="0" xr:uid="{549A8C34-7DD0-42E5-9F85-C4FAC70461A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5" authorId="0" shapeId="0" xr:uid="{714B6A81-9AD9-4F7C-829B-4FC19EAF754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5" authorId="0" shapeId="0" xr:uid="{70D7ADAF-16B7-4BBF-87EE-3D9E99BEC98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6" authorId="0" shapeId="0" xr:uid="{F4556F34-2DF1-4097-ABF6-D97C9390B66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6" authorId="0" shapeId="0" xr:uid="{3C221B51-7794-40BE-B327-0B6CE1243D9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6" authorId="0" shapeId="0" xr:uid="{EBD7C319-7C10-4117-BB88-2ABAAF2578D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6" authorId="0" shapeId="0" xr:uid="{BF5003D3-5F17-430A-A714-219E87CF383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6" authorId="0" shapeId="0" xr:uid="{346CB897-34A6-4FD4-8967-9043EFF35C6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6" authorId="1" shapeId="0" xr:uid="{CE876981-AC04-42AF-884A-F3D77396995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6" authorId="0" shapeId="0" xr:uid="{15AFA34B-D2D3-4CAB-B15E-CFE67593EC9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6" authorId="0" shapeId="0" xr:uid="{4F6334D0-DA48-4187-B562-1B157B793D4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6" authorId="0" shapeId="0" xr:uid="{FFD7C244-BF94-441B-87E5-64049A29896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6" authorId="0" shapeId="0" xr:uid="{4FEDBFC9-1346-4927-B259-70DA351753D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7" authorId="0" shapeId="0" xr:uid="{55CC46F3-11FF-4AB4-9957-191CD4CFF13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7" authorId="0" shapeId="0" xr:uid="{050DE086-7BA8-42DF-A9EB-8576CAE06B3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7" authorId="0" shapeId="0" xr:uid="{162BFF43-FE61-46B0-B766-6D820BBFA73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7" authorId="0" shapeId="0" xr:uid="{9169B3B0-EDEA-4E6D-873A-01DE6FE700D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7" authorId="0" shapeId="0" xr:uid="{36684F95-6E17-4C9C-9CD7-6C8545124AB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7" authorId="1" shapeId="0" xr:uid="{D42A1CF6-2B2A-4B80-AAE0-AFC8E9520D0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7" authorId="0" shapeId="0" xr:uid="{C0B250EF-C186-4C5A-A890-895E5B100AA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7" authorId="0" shapeId="0" xr:uid="{74DCD6C1-02B2-4663-9CAD-6EF09F38BB0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7" authorId="0" shapeId="0" xr:uid="{760CADD9-12FD-4D3E-8581-D849B3F09FB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7" authorId="0" shapeId="0" xr:uid="{94909A95-71E7-406E-8730-934158BF901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8" authorId="0" shapeId="0" xr:uid="{995F24B3-9F5A-4D97-85F4-E009620C51E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8" authorId="0" shapeId="0" xr:uid="{640EA48D-F929-4C9F-8F60-454BD14F29E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8" authorId="0" shapeId="0" xr:uid="{46962A5A-18E3-4679-A168-DB11FEBD593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8" authorId="0" shapeId="0" xr:uid="{A8C560D2-87BA-4C55-BD9A-0E2A0378F09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8" authorId="0" shapeId="0" xr:uid="{C5392715-79DA-4235-96C6-FB660F39089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8" authorId="1" shapeId="0" xr:uid="{48292A94-026F-4747-B51B-850FA28894B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8" authorId="0" shapeId="0" xr:uid="{1558A6D1-E5CB-407D-9B25-2D711B998DF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8" authorId="0" shapeId="0" xr:uid="{317B1AE7-063C-4DAC-92C0-7396A64F0DF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8" authorId="0" shapeId="0" xr:uid="{ADFFD969-79E6-4460-8773-EF0583F8101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8" authorId="0" shapeId="0" xr:uid="{E7B47D90-546B-4593-A290-7CD9DC0A36E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09" authorId="0" shapeId="0" xr:uid="{9A962862-2D66-464C-9C5F-0350E272D77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09" authorId="0" shapeId="0" xr:uid="{89064269-87D1-496D-8802-ACCF87BB4D6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09" authorId="0" shapeId="0" xr:uid="{792E3B2C-8958-4E39-B5EB-AB562DD2723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09" authorId="0" shapeId="0" xr:uid="{1AD079BC-667A-4748-B3F6-3A88EA6119B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09" authorId="0" shapeId="0" xr:uid="{E0A3EC91-89A7-4F18-B72C-D1D2FDF1CBD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09" authorId="1" shapeId="0" xr:uid="{7C0CCA8E-3E57-45AC-B328-3D5F3A8270D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09" authorId="0" shapeId="0" xr:uid="{AE232D54-9D0E-4B9E-B50B-AF219129880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09" authorId="0" shapeId="0" xr:uid="{E809DA05-1217-4CC1-A547-68218A605AA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09" authorId="0" shapeId="0" xr:uid="{39FC66D4-0AE3-45EA-BC2F-036561E5F84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09" authorId="0" shapeId="0" xr:uid="{23FB3F2A-AD9C-4B6E-8DE1-964EFE8D54F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0" authorId="0" shapeId="0" xr:uid="{2AD241F9-3F3A-4A62-9F73-491D4307D03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0" authorId="0" shapeId="0" xr:uid="{0C2A3049-4D9D-49F2-9061-15E3E03083B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0" authorId="0" shapeId="0" xr:uid="{2CB96A5E-2833-4C16-900E-407C7EE9F72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0" authorId="0" shapeId="0" xr:uid="{6B76B465-36E3-4016-B20C-1BB7D707F90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0" authorId="0" shapeId="0" xr:uid="{35CDAF1B-9987-4D41-BAEE-9974B8DE785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0" authorId="1" shapeId="0" xr:uid="{51C96A2E-FF91-4AC9-9CF0-B3578ED5154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0" authorId="0" shapeId="0" xr:uid="{D5B5F437-51D5-41D7-B87A-72FF16F1879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0" authorId="0" shapeId="0" xr:uid="{58160E01-6E1E-48CB-B870-0B436D2F933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0" authorId="0" shapeId="0" xr:uid="{F14900B1-A82A-44B9-B871-B8A1D5B3498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0" authorId="0" shapeId="0" xr:uid="{3ADC2CB9-4BCD-4EC6-A8EC-8571630F671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1" authorId="0" shapeId="0" xr:uid="{EBA0630C-FEED-4947-8AC0-E0C1DEB1338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1" authorId="0" shapeId="0" xr:uid="{9334629B-52AF-4F13-8F19-757728CFED1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1" authorId="0" shapeId="0" xr:uid="{9599A00A-1B9D-4D7A-8865-05BC1EF3483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1" authorId="0" shapeId="0" xr:uid="{514ED9C4-11F4-4EFF-BB18-D33B58E3706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1" authorId="0" shapeId="0" xr:uid="{79E330FC-1FEF-48E3-8873-842F2278C86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1" authorId="1" shapeId="0" xr:uid="{8E1571C7-D3B5-4853-8847-77646D6FF28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1" authorId="0" shapeId="0" xr:uid="{24153B06-A3AB-471E-B1F7-BE345273A27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1" authorId="0" shapeId="0" xr:uid="{AD4B7C73-A584-4A88-99FA-C7F1F66A803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1" authorId="0" shapeId="0" xr:uid="{63EA620A-346F-4EE9-8515-53F904052A0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1" authorId="0" shapeId="0" xr:uid="{688065A1-FDE9-4F7B-AA0F-172D0782A99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2" authorId="0" shapeId="0" xr:uid="{3DDD0E28-7105-46BC-BBCA-29B362FB50B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2" authorId="0" shapeId="0" xr:uid="{F9D0858C-06FB-4F66-95FE-8437EF4C364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2" authorId="0" shapeId="0" xr:uid="{E84C4FEF-09F7-495F-87C8-6F81C4880AD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2" authorId="0" shapeId="0" xr:uid="{D5768C6B-E58B-4773-B038-CA52033E084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2" authorId="0" shapeId="0" xr:uid="{9578712B-7DEF-466B-B3DB-21B2BB6A2D4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2" authorId="1" shapeId="0" xr:uid="{074A1873-699A-4116-A5B8-5567535FA92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2" authorId="0" shapeId="0" xr:uid="{1B4072A6-5F37-47EB-BF07-F3DBF3A6C75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2" authorId="0" shapeId="0" xr:uid="{6472AEB1-6DCC-4801-B6AA-2EDA7A7AC63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2" authorId="0" shapeId="0" xr:uid="{A722BC3A-135A-4399-B127-006EBAF37D6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2" authorId="0" shapeId="0" xr:uid="{E1379DEA-B5E3-4046-A89B-A137C103741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3" authorId="0" shapeId="0" xr:uid="{6E134D50-F5B5-483F-92D4-EB8FA07DD8C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3" authorId="0" shapeId="0" xr:uid="{4C9B01FC-553D-43E0-8551-4571CDF9BD0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3" authorId="0" shapeId="0" xr:uid="{7A9D10D3-EDBA-4162-AF6A-828716D6562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3" authorId="0" shapeId="0" xr:uid="{43D80292-60F5-44EA-878B-7DD78DC415C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3" authorId="0" shapeId="0" xr:uid="{57D2C09F-177D-43AD-B223-FABCB0BF163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3" authorId="1" shapeId="0" xr:uid="{74D99927-DFD2-41A7-8C89-3668F05CE44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3" authorId="0" shapeId="0" xr:uid="{D3275A9E-4E2A-4E13-8150-C57C150D9D2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3" authorId="0" shapeId="0" xr:uid="{6032CEB7-213B-4D57-BF4E-0F4AA48F304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3" authorId="0" shapeId="0" xr:uid="{A9A81775-DE6E-43BA-9CFD-35C1267DD96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3" authorId="0" shapeId="0" xr:uid="{62862391-51B3-4DF8-A12E-335B18C7852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4" authorId="0" shapeId="0" xr:uid="{937E5E57-DF48-475E-BB8C-08B24A1A997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4" authorId="0" shapeId="0" xr:uid="{4A5E4285-67F4-4F92-A6C0-A36E618594B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4" authorId="0" shapeId="0" xr:uid="{1EED4ED9-C30E-465C-96CF-CFD57985DE2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4" authorId="0" shapeId="0" xr:uid="{ED688DD4-06D7-4E42-886D-C00A1269B7D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4" authorId="0" shapeId="0" xr:uid="{A17572B7-47B7-4DA8-92CC-74D152C10C8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4" authorId="1" shapeId="0" xr:uid="{B43BED02-FD1F-4EA3-BA94-1BCD20A24E6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4" authorId="0" shapeId="0" xr:uid="{2F132866-612D-4686-86C7-1B4499F3E80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4" authorId="0" shapeId="0" xr:uid="{18E06E0C-1D74-4203-BBA5-C499FC69CF4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4" authorId="0" shapeId="0" xr:uid="{99D0FEF2-E89F-4695-9650-3383D3629D0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4" authorId="0" shapeId="0" xr:uid="{7ADCEFD8-DD35-49D0-9F5C-C5025D6B181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5" authorId="0" shapeId="0" xr:uid="{2DFF0686-C575-4136-A3FB-B95CC6D9AAE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5" authorId="0" shapeId="0" xr:uid="{E890E921-94B6-4CA9-AD16-4B2DA2A87DA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5" authorId="0" shapeId="0" xr:uid="{B869F9E1-7A12-40EB-B6E1-9CBF2395913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5" authorId="0" shapeId="0" xr:uid="{9F20A421-A4A4-4994-8180-ADCA65C9584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5" authorId="0" shapeId="0" xr:uid="{F7E09729-3A43-49C6-8C00-D003E3DC68D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5" authorId="1" shapeId="0" xr:uid="{BDE9663D-7C1A-4812-80E4-B3AFE0A49C2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5" authorId="0" shapeId="0" xr:uid="{AA44BD9A-65DF-4B62-9226-D1B19075450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5" authorId="0" shapeId="0" xr:uid="{53A8A8A0-4142-4390-AA33-ED8BAFFA571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5" authorId="0" shapeId="0" xr:uid="{FD4ABCCC-3223-45FA-A9EB-940450BB30E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5" authorId="0" shapeId="0" xr:uid="{631E47E8-7403-47B4-AAB1-6CBEFDC02F2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6" authorId="0" shapeId="0" xr:uid="{E6221722-EF67-4685-8298-7F529087CEB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6" authorId="0" shapeId="0" xr:uid="{6A923B30-8345-412A-995A-5C4B72EF801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6" authorId="0" shapeId="0" xr:uid="{57792FC5-0B2B-426B-8A42-797D5587E1C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6" authorId="0" shapeId="0" xr:uid="{201E529F-07A8-4D43-8F83-8A8E6BE3BE8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6" authorId="0" shapeId="0" xr:uid="{87D0A579-0F4F-4F7C-B1ED-7A96289340F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6" authorId="1" shapeId="0" xr:uid="{5D0DCD1D-03DB-4983-9B7F-51B38C88F22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6" authorId="0" shapeId="0" xr:uid="{055FB5BF-1D23-4767-A460-692F3A059DA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6" authorId="0" shapeId="0" xr:uid="{2044B076-62D8-4188-8702-B08F0AE4A5D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6" authorId="0" shapeId="0" xr:uid="{5A9E1752-B927-4C47-ACAA-09D3BB86012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6" authorId="0" shapeId="0" xr:uid="{571F69BB-41F9-4471-AE7C-1CCD49C5A3B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7" authorId="0" shapeId="0" xr:uid="{2E3F7B98-0717-4FDD-B02B-A10AC6F8462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7" authorId="0" shapeId="0" xr:uid="{49130A28-E516-4558-982F-94EB4A61EE5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7" authorId="0" shapeId="0" xr:uid="{BA33DF1C-A81D-4101-AAB0-6B78A1CEEB6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7" authorId="0" shapeId="0" xr:uid="{38673285-79A7-4865-BF29-D0EEBDFFAE9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7" authorId="0" shapeId="0" xr:uid="{DC760691-2D07-4BA9-BAD1-A5EBE093FAA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7" authorId="1" shapeId="0" xr:uid="{F4F726DF-C66B-4FE8-9E5F-1157437F452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7" authorId="0" shapeId="0" xr:uid="{D548401F-A186-4D96-B884-AEFA1A77828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7" authorId="0" shapeId="0" xr:uid="{DA34E35E-71EE-4F35-9641-B14819B587B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7" authorId="0" shapeId="0" xr:uid="{24D3AF33-F3B3-48F9-94DE-CA617316345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7" authorId="0" shapeId="0" xr:uid="{4E27F4C2-99C1-4838-A7AA-196408B48C8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8" authorId="0" shapeId="0" xr:uid="{9D432FF9-9C36-4639-8927-C9BE01426DD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8" authorId="0" shapeId="0" xr:uid="{94FADD5C-606F-4A50-8A1C-E2F22A1F08C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8" authorId="0" shapeId="0" xr:uid="{8EBE6790-4FCC-4B58-8153-108C989290C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8" authorId="0" shapeId="0" xr:uid="{6D1F0CE1-2B3A-4B8F-9AD9-28E854211AA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8" authorId="0" shapeId="0" xr:uid="{205F5836-7FBD-4E40-813E-B08A6B957DC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8" authorId="1" shapeId="0" xr:uid="{EFD3D7FC-F44B-49C7-B831-FECA10673C3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8" authorId="0" shapeId="0" xr:uid="{41FE211B-8765-4837-8732-7F1A41BD14B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8" authorId="0" shapeId="0" xr:uid="{91F996C0-9EC2-4881-901F-41044DDDD31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8" authorId="0" shapeId="0" xr:uid="{CFCC1CF9-B7A3-4826-BD08-082A2DE0122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8" authorId="0" shapeId="0" xr:uid="{57ED091C-0454-47D5-B5F0-DDE367D1464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19" authorId="0" shapeId="0" xr:uid="{05E7525A-B42E-432B-8463-9CC60F48560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19" authorId="0" shapeId="0" xr:uid="{10C4B1B6-CC25-483D-8E1F-E1DCB05029D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19" authorId="0" shapeId="0" xr:uid="{F32C616D-4EED-4A47-A1AC-656AA34BD38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19" authorId="0" shapeId="0" xr:uid="{BE2EAEF0-0FC9-4C87-87CE-C972B28E79E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19" authorId="0" shapeId="0" xr:uid="{82BE3C81-2CDB-4956-A774-D6CF8611A15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19" authorId="1" shapeId="0" xr:uid="{54244F84-CE0D-4476-A74B-A042A11B4B6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19" authorId="0" shapeId="0" xr:uid="{3B3D6C9C-6957-4463-BF4D-AF26570D4FF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19" authorId="0" shapeId="0" xr:uid="{34818EAD-4019-432E-AF2E-4E0CA4E9550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19" authorId="0" shapeId="0" xr:uid="{EE303732-2A7F-4345-8E3B-D83DF971EF7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19" authorId="0" shapeId="0" xr:uid="{0BAF57B4-F140-4D35-9175-287FFBD9D1F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0" authorId="0" shapeId="0" xr:uid="{A722FB4A-4FA0-4CE4-A98A-32E509A62B1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0" authorId="0" shapeId="0" xr:uid="{46653198-005F-4E6F-8682-5D167293CE8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0" authorId="0" shapeId="0" xr:uid="{51B69DCE-C5E3-425A-A3A7-6B499A429FC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0" authorId="0" shapeId="0" xr:uid="{97411529-3FBA-4B8D-9A41-E3A19B7D659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0" authorId="0" shapeId="0" xr:uid="{EEF71126-DE0B-47BB-8770-747228AC0AE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0" authorId="1" shapeId="0" xr:uid="{F3A47D64-1FFB-4867-A24F-29EC4ED427D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0" authorId="0" shapeId="0" xr:uid="{9A225BAE-CEBB-44B3-9BFC-860B45ABF95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0" authorId="0" shapeId="0" xr:uid="{1BE347F7-9BA3-4553-8AD3-15B1C1FE49A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0" authorId="0" shapeId="0" xr:uid="{972157C5-EB24-43F9-AD56-E7CBC85A1D1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0" authorId="0" shapeId="0" xr:uid="{687B3424-60D8-4494-A13B-86351B99639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1" authorId="0" shapeId="0" xr:uid="{1A0D4916-B19F-47A6-9356-F6A28585397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1" authorId="0" shapeId="0" xr:uid="{A34F35B8-3337-4A95-8C91-F1CEA65F8FE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1" authorId="0" shapeId="0" xr:uid="{09EFBF33-C4AB-4CDE-9562-4F55988B0D7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1" authorId="0" shapeId="0" xr:uid="{4AC7F5B2-E142-4FC6-9560-81B1FC90A78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1" authorId="0" shapeId="0" xr:uid="{B7CF7C26-E3E2-41F1-B21A-DD14582ADD1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1" authorId="1" shapeId="0" xr:uid="{CA58155C-5582-4EB0-A418-B84C0758B25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1" authorId="0" shapeId="0" xr:uid="{6FE70E81-83B9-496B-80DA-E22D5A26DBD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1" authorId="0" shapeId="0" xr:uid="{FC1A4236-C368-4C5B-A629-4CC582C7585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1" authorId="0" shapeId="0" xr:uid="{52DCC060-6C76-4B9F-BE8D-8BCB371617C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1" authorId="0" shapeId="0" xr:uid="{13ABE4E0-58C2-4E6D-AAC2-2B7943BAD9D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2" authorId="0" shapeId="0" xr:uid="{43C76426-55F7-4A59-8D5D-E1C714E68CE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2" authorId="0" shapeId="0" xr:uid="{6E183F0A-7AD0-4CF5-AA32-191D58AC9BE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2" authorId="0" shapeId="0" xr:uid="{AA7463D7-896B-4205-8B8B-983C087DE51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2" authorId="0" shapeId="0" xr:uid="{2D6BB855-947A-4005-A822-2D4453C0F46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2" authorId="0" shapeId="0" xr:uid="{55D36325-CD51-4975-A79C-92D277C9D36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2" authorId="1" shapeId="0" xr:uid="{06E760BA-190D-4648-A042-7EC5FB5916D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2" authorId="0" shapeId="0" xr:uid="{09603E71-CFAD-4375-B812-304496F687A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2" authorId="0" shapeId="0" xr:uid="{81C4F4FE-833C-4C68-A183-7E237C7CD82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2" authorId="0" shapeId="0" xr:uid="{56AED47B-98AE-44DE-862F-BCEAF9B2856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2" authorId="0" shapeId="0" xr:uid="{B48EB006-126E-4DE2-AEFB-28A1D57EBCD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3" authorId="0" shapeId="0" xr:uid="{C9538A59-DFF9-4BBA-8A78-E3BF2F1EDA2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3" authorId="0" shapeId="0" xr:uid="{54A0A244-CFF4-4AE0-AC66-6E840200A9C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3" authorId="0" shapeId="0" xr:uid="{C3B04517-2BD5-49EC-ACB2-E1B4FC0C7C9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3" authorId="0" shapeId="0" xr:uid="{98B7B895-8297-4C2F-8DC5-00BB9336F2B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3" authorId="0" shapeId="0" xr:uid="{ED906FA6-7B41-48CC-AACA-A03689D7CA7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3" authorId="1" shapeId="0" xr:uid="{CA988ECA-7EC7-443B-A1CF-7235FA81FEB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3" authorId="0" shapeId="0" xr:uid="{CF0E56A5-115B-430D-BBE3-BF40113B816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3" authorId="0" shapeId="0" xr:uid="{5E8A0102-2B65-409C-904C-7CD1B41B687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3" authorId="0" shapeId="0" xr:uid="{5CF82C3F-EED3-4DD1-98F8-999AD63CD19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3" authorId="0" shapeId="0" xr:uid="{4D874F5A-1D95-441C-AC78-C9E4BABB7FD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4" authorId="0" shapeId="0" xr:uid="{B92F5691-55A4-401E-9B96-73553BB2ED1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4" authorId="0" shapeId="0" xr:uid="{A501082D-8315-4CBA-9013-D665A377922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4" authorId="0" shapeId="0" xr:uid="{B4EE71A3-B6DF-4435-A4D9-37146146A5D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4" authorId="0" shapeId="0" xr:uid="{C0907C23-9BBA-46C9-BCC7-14321335D7A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4" authorId="0" shapeId="0" xr:uid="{10497369-6106-44E0-85F9-8DA1C48A3A0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4" authorId="1" shapeId="0" xr:uid="{5DA5B5F1-AB87-4B70-9FDD-CE3DC29F209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4" authorId="0" shapeId="0" xr:uid="{563A1FB7-ED5D-4417-9D02-38EF6B72E96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4" authorId="0" shapeId="0" xr:uid="{5F6C2C4F-0263-4C04-812D-497C45E25B5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4" authorId="0" shapeId="0" xr:uid="{4A33BB19-28E3-4358-A101-FC801E291C5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4" authorId="0" shapeId="0" xr:uid="{95266676-33DB-4E3D-BE2C-62A3C8004E0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5" authorId="0" shapeId="0" xr:uid="{B02BF372-2C8A-465F-ADE5-D1EE97FC6EC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5" authorId="0" shapeId="0" xr:uid="{0373ED92-B8AE-454C-B215-199517E79CE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5" authorId="0" shapeId="0" xr:uid="{E746A911-E2C0-438A-8581-D867E92BD26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5" authorId="0" shapeId="0" xr:uid="{2F3BA997-5B9F-4EB4-95D0-C7629B47725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5" authorId="0" shapeId="0" xr:uid="{3F8C682E-4BDC-4FE2-8509-52BCB7430F8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5" authorId="1" shapeId="0" xr:uid="{2D6C4E0B-572C-4806-BA3F-A2B81DB1347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5" authorId="0" shapeId="0" xr:uid="{D6E563AC-3B27-4154-994D-B7A6429B57D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5" authorId="0" shapeId="0" xr:uid="{D5081326-ABA8-494B-9059-68649A95116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5" authorId="0" shapeId="0" xr:uid="{AB7E8C1F-883E-497D-BB69-DBE4AF6AAF9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5" authorId="0" shapeId="0" xr:uid="{E8A0548F-8B85-4B1B-AADC-B624CDAC0B3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6" authorId="0" shapeId="0" xr:uid="{526FB0C7-FD56-4CB6-9F84-FFF4D989C43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6" authorId="0" shapeId="0" xr:uid="{1B2FAB1F-B828-4FC1-8B70-A437901DAF3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6" authorId="0" shapeId="0" xr:uid="{B0A15ED7-631A-4201-98E3-44362036C49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6" authorId="0" shapeId="0" xr:uid="{428AE58C-DD80-473B-B894-43E3FCF58C8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6" authorId="0" shapeId="0" xr:uid="{AF4CF397-3BEF-4605-BD5A-62A9DF3B2F2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6" authorId="1" shapeId="0" xr:uid="{61878CE8-AFBF-4B2F-8A7F-B8467C75F6B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6" authorId="0" shapeId="0" xr:uid="{9455F0E5-7DC6-47C3-A481-6D843C6F9B5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6" authorId="0" shapeId="0" xr:uid="{EE1D5D8C-79B1-494E-B55A-71FCA8F8AC1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6" authorId="0" shapeId="0" xr:uid="{7E832608-84C7-46D1-9595-557FAA4159F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6" authorId="0" shapeId="0" xr:uid="{A4FC292A-762F-4504-A577-746AD7ED429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7" authorId="0" shapeId="0" xr:uid="{429AC697-D4E0-47F1-8777-659B4A9A295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7" authorId="0" shapeId="0" xr:uid="{F81B1FFF-C5A1-4879-8139-F22904414BC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7" authorId="0" shapeId="0" xr:uid="{702F8F64-8FD4-4001-9BCF-63FE5E923C4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7" authorId="0" shapeId="0" xr:uid="{064E8C7F-4CCE-4959-87D0-580625AFB12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7" authorId="0" shapeId="0" xr:uid="{A9241055-C661-41A5-A159-FB677CBA3AD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7" authorId="1" shapeId="0" xr:uid="{32EC475B-BAF8-4684-84F5-0C7E6FD7158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7" authorId="0" shapeId="0" xr:uid="{EE8217EB-1DFF-4B88-9687-94DAF245114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7" authorId="0" shapeId="0" xr:uid="{51FDBD43-EF21-4D5A-86AD-5F6316EFBFD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7" authorId="0" shapeId="0" xr:uid="{304D676F-5FBD-4BC7-9B71-799376F27E9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7" authorId="0" shapeId="0" xr:uid="{59433E39-F678-458D-9CA6-7DCF7332499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8" authorId="0" shapeId="0" xr:uid="{F2FE4389-59BF-4D0D-A8C9-75C609D27E5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8" authorId="0" shapeId="0" xr:uid="{FE72450A-F94B-486A-A643-B2FDCCA4343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8" authorId="0" shapeId="0" xr:uid="{FA3CFDE2-9C3F-4C32-A0C6-419349D5C89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8" authorId="0" shapeId="0" xr:uid="{CCDDC795-8EBD-435C-8DC4-8FFA8261A04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8" authorId="0" shapeId="0" xr:uid="{7ECB0353-494B-4D74-A366-FBED94B6F42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8" authorId="1" shapeId="0" xr:uid="{B8F2CD04-7E64-4CDF-99EB-EBE51FF286D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8" authorId="0" shapeId="0" xr:uid="{EDD01FF7-321F-4D53-8CE6-10F3F90F3F9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8" authorId="0" shapeId="0" xr:uid="{8F2DAB53-34DE-4970-ADE3-734CD3DBDC5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8" authorId="0" shapeId="0" xr:uid="{55CE9B2D-ED76-449B-A31A-E12F5D6072F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8" authorId="0" shapeId="0" xr:uid="{8C51FA23-4901-4959-93EC-7D32F770C6B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29" authorId="0" shapeId="0" xr:uid="{98174D6A-67AA-4FB5-AA64-2B603E83F21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29" authorId="0" shapeId="0" xr:uid="{51A7F3A1-5FF1-43A5-9CCF-45AEB64B1D9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29" authorId="0" shapeId="0" xr:uid="{A26D5DD1-777C-40D3-9B6D-7AF9F918D9F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29" authorId="0" shapeId="0" xr:uid="{25037F54-1902-4925-A224-77229FE75CE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29" authorId="0" shapeId="0" xr:uid="{9574B712-ABEE-4ECE-A804-41A64F73D02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29" authorId="1" shapeId="0" xr:uid="{7FB30D06-8446-4438-96C3-A585B037322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29" authorId="0" shapeId="0" xr:uid="{AC125C59-91AC-46B3-9854-EDBDF97AAC4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29" authorId="0" shapeId="0" xr:uid="{8AC01789-DDBB-4B72-886F-22F66B5B557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29" authorId="0" shapeId="0" xr:uid="{3342DD7B-D2F6-4440-8245-AF1A908931A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29" authorId="0" shapeId="0" xr:uid="{2172C1E2-AC42-425E-A891-EFDE9C7DB1D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0" authorId="0" shapeId="0" xr:uid="{BFF043F9-C064-4AC2-A1EF-1E5A4E81B1C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0" authorId="0" shapeId="0" xr:uid="{9ECC0A88-032D-4C6A-A8F0-B2555163C62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0" authorId="0" shapeId="0" xr:uid="{E58CF48D-DFE2-4FDF-A3DC-6D929D7E69D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0" authorId="0" shapeId="0" xr:uid="{12332086-24FF-402F-A0BD-4F477C4702F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0" authorId="0" shapeId="0" xr:uid="{FF20CE2E-9E9D-49AB-9B5D-1A109A5BBCA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0" authorId="1" shapeId="0" xr:uid="{79BE2F21-4B4A-4DE3-8370-BE018C6FB39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0" authorId="0" shapeId="0" xr:uid="{74A9749B-6614-49AA-AE9F-C4895C4DA86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0" authorId="0" shapeId="0" xr:uid="{48B9F2CE-C772-43C7-8E85-453ECE1B0E8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0" authorId="0" shapeId="0" xr:uid="{9E1E3BFB-8BF3-48FD-97A7-88F0B09447E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0" authorId="0" shapeId="0" xr:uid="{472C06CF-E0CD-4A29-9782-A8883CB7EAD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1" authorId="0" shapeId="0" xr:uid="{0EF0DBC4-2B5D-4383-A8BD-2CC58D7DB6D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1" authorId="0" shapeId="0" xr:uid="{DF54C9EC-18AF-45FE-9B41-8787D377841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1" authorId="0" shapeId="0" xr:uid="{E9A1AB1B-CB7C-4DA0-9F3E-68B3A6C0884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1" authorId="0" shapeId="0" xr:uid="{CDE386B8-300F-42D2-A1AA-CB6CA73432C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1" authorId="0" shapeId="0" xr:uid="{97B5D9C4-6AAD-4DA8-9341-D37CD11FAB7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1" authorId="1" shapeId="0" xr:uid="{61310C87-E716-4423-A220-0B1D1608776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1" authorId="0" shapeId="0" xr:uid="{DD62A81C-084D-444B-8D60-728D2EA7768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1" authorId="0" shapeId="0" xr:uid="{11B14939-515E-4238-8D4F-CBD36D6185A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1" authorId="0" shapeId="0" xr:uid="{B602A8B9-84D3-42A1-8867-6E72931818D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1" authorId="0" shapeId="0" xr:uid="{D7F8686B-126F-4915-AC76-FC4F8AEC727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2" authorId="0" shapeId="0" xr:uid="{914E80D2-A49B-460C-BDCA-8DBFCC7749A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2" authorId="0" shapeId="0" xr:uid="{8AB95B72-3939-4E6E-9F41-6412156EB64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2" authorId="0" shapeId="0" xr:uid="{2F1A9B9B-4927-41CA-A6B3-D0FE7505404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2" authorId="0" shapeId="0" xr:uid="{9A6B9F5F-65B5-426F-A50B-9F6F1396E9A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2" authorId="0" shapeId="0" xr:uid="{E933D464-471F-4575-A874-3B7963DE8E7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2" authorId="1" shapeId="0" xr:uid="{01005922-11DD-4CF4-8EDB-6000413BDD8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2" authorId="0" shapeId="0" xr:uid="{B3963D6D-5021-4231-A251-648A9292622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2" authorId="0" shapeId="0" xr:uid="{FB24092F-0CE8-42CF-B603-93B0256BA96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2" authorId="0" shapeId="0" xr:uid="{5E577986-B66F-4ADE-B722-8BC9B08B089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2" authorId="0" shapeId="0" xr:uid="{CD00D2C5-E590-40BA-B2CF-F26783C7334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3" authorId="0" shapeId="0" xr:uid="{F816F1D2-5ADE-4C1A-A9B4-BB41341C6FE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3" authorId="0" shapeId="0" xr:uid="{9485E509-1AD7-4D44-804A-FA8D5016727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3" authorId="0" shapeId="0" xr:uid="{E30674DC-9613-443D-84C6-8E8E4DF709A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3" authorId="0" shapeId="0" xr:uid="{243803E8-F040-4E89-8830-CF47AD68A68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3" authorId="0" shapeId="0" xr:uid="{4DA332B7-6E39-44C3-A850-B66468B09A3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3" authorId="1" shapeId="0" xr:uid="{A53C662A-E750-4307-B335-9AD859BF1A7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3" authorId="0" shapeId="0" xr:uid="{7857A53F-3201-468B-8763-A37A5C0AFDA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3" authorId="0" shapeId="0" xr:uid="{A7139E4A-D90F-4B85-86B9-14921BD3A00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3" authorId="0" shapeId="0" xr:uid="{C171C60A-5F30-4924-B4C6-5C689F84C9B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3" authorId="0" shapeId="0" xr:uid="{802F9FBF-EAFC-465D-AD1B-731C2167C0E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4" authorId="0" shapeId="0" xr:uid="{AC322B12-4C4E-4913-B8C4-B39DB498668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4" authorId="0" shapeId="0" xr:uid="{10622FF8-57BC-47F4-A7D4-B80C4F785F8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4" authorId="0" shapeId="0" xr:uid="{40D3C660-1A42-4FEE-BCB1-F6C589D86C1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4" authorId="0" shapeId="0" xr:uid="{9D54BD96-14E8-4637-ADD2-34733E00466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4" authorId="0" shapeId="0" xr:uid="{6CE8FE8D-E105-4EF8-86C7-0AC9E834711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4" authorId="1" shapeId="0" xr:uid="{6DF4D228-3342-40F5-B702-F20788139BE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4" authorId="0" shapeId="0" xr:uid="{B812F64D-B676-4FE1-B8FE-4A53C2BCB8D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4" authorId="0" shapeId="0" xr:uid="{96022A5C-01D5-4C10-816E-F18F968E05E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4" authorId="0" shapeId="0" xr:uid="{7EE6D65D-CDD8-4839-B3C0-34C4C65A84E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4" authorId="0" shapeId="0" xr:uid="{01AC340A-1BFB-48FE-B726-8C2BE997746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5" authorId="0" shapeId="0" xr:uid="{5AF249E4-2DA2-45C8-BCFC-DB732D2E7DE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5" authorId="0" shapeId="0" xr:uid="{E96C3714-60AA-4BE4-B200-B89EF71BE6A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5" authorId="0" shapeId="0" xr:uid="{71A684E9-2C69-4333-93CC-81D22DB242F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5" authorId="0" shapeId="0" xr:uid="{386F1B4F-BF6A-44D0-A950-B14B23E9904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5" authorId="0" shapeId="0" xr:uid="{27A93715-188A-4EF8-BFBC-CEEDA1D97AC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5" authorId="1" shapeId="0" xr:uid="{AE92049A-746D-422B-A8DB-90DE38B1AD6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5" authorId="0" shapeId="0" xr:uid="{0F1C403C-28B2-40F9-BB55-A25DED89D08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5" authorId="0" shapeId="0" xr:uid="{F432A007-0FE1-4997-876D-776EE031EEA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5" authorId="0" shapeId="0" xr:uid="{339C62C9-EBB2-411F-B2B5-CEC88B92721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5" authorId="0" shapeId="0" xr:uid="{C3B74EFF-1327-4CDF-829F-9C647A83629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6" authorId="0" shapeId="0" xr:uid="{C3077301-B2F7-4B78-B709-3720FBD5395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6" authorId="0" shapeId="0" xr:uid="{C4386242-3DB1-4A85-88E7-CAD99F903EC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6" authorId="0" shapeId="0" xr:uid="{B2DC2879-CF32-4B9F-9085-60B9BF65099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6" authorId="0" shapeId="0" xr:uid="{89B37DA9-8D2C-4F8A-BD97-7C7660DECA0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6" authorId="0" shapeId="0" xr:uid="{6C4212C7-08F8-4CFA-AB62-B5E2D1ABE29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6" authorId="1" shapeId="0" xr:uid="{EEBE6076-D026-41C8-9404-DE9745962B8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6" authorId="0" shapeId="0" xr:uid="{317ED819-3A9B-404A-A0B6-44950E41FCA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6" authorId="0" shapeId="0" xr:uid="{69602E16-8A86-4061-9D25-40D9839EFA6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6" authorId="0" shapeId="0" xr:uid="{F123FDD5-D74F-4142-B42C-2C5E5CAB935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6" authorId="0" shapeId="0" xr:uid="{FBDE820C-1062-4E56-B6A3-87BA8C30AA1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7" authorId="0" shapeId="0" xr:uid="{4D69C60B-42B7-4616-8140-544F930F174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7" authorId="0" shapeId="0" xr:uid="{6E2EED46-FBD0-476E-A1D1-5146F38E495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7" authorId="0" shapeId="0" xr:uid="{9950C511-0CD0-4B66-851B-80F58536AE7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7" authorId="0" shapeId="0" xr:uid="{C28BFFAD-1B28-4B61-AA47-22A9B9CA779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7" authorId="0" shapeId="0" xr:uid="{71890631-7539-46E2-ADB5-88EAB9482B3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7" authorId="1" shapeId="0" xr:uid="{01C4D609-4241-4BF4-8DD6-AA68C93CD54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7" authorId="0" shapeId="0" xr:uid="{1DE347F6-29A0-4DDC-AD3B-28A807ECF2B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7" authorId="0" shapeId="0" xr:uid="{16748E9A-5D15-4459-9A86-1559C7B0933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7" authorId="0" shapeId="0" xr:uid="{8A37ED85-CF73-4A1F-B3EA-7F284B0E21D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7" authorId="0" shapeId="0" xr:uid="{5B90ECC8-EF4A-4B5F-90EA-99ACA7EAF96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8" authorId="0" shapeId="0" xr:uid="{ACBEE09C-2C09-4D46-BC14-51E186093E7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8" authorId="0" shapeId="0" xr:uid="{7F1D688C-8553-4867-8ED8-32361C69976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8" authorId="0" shapeId="0" xr:uid="{4D03928D-F9EA-4B90-A711-191DC3ECF59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8" authorId="0" shapeId="0" xr:uid="{B8497B57-A4FD-45C1-99C8-AA2FD04F74A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8" authorId="0" shapeId="0" xr:uid="{73794475-8405-4550-9C62-D3CBDD9AE4B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8" authorId="1" shapeId="0" xr:uid="{D2B46F12-A903-4BAE-BAE4-16517C70815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8" authorId="0" shapeId="0" xr:uid="{4CB3D17E-B1C8-45DD-9E7C-E58DB881602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8" authorId="0" shapeId="0" xr:uid="{09BA246C-19D1-44C3-BD73-8DC740047A7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8" authorId="0" shapeId="0" xr:uid="{759C6F96-3157-4E59-8C51-D8E33924365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8" authorId="0" shapeId="0" xr:uid="{118D5DBF-40A3-4798-B17B-B1D5E81FAA6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39" authorId="0" shapeId="0" xr:uid="{B18A4058-62D9-4D93-98A8-37B2773F8D3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39" authorId="0" shapeId="0" xr:uid="{3EE5660A-FCA4-4735-A215-A6CA5EC7A4C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39" authorId="0" shapeId="0" xr:uid="{0B63EE1E-A49D-4CBE-A9B3-F40BB9DD02F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39" authorId="0" shapeId="0" xr:uid="{9AE09B7F-4460-4566-AFFE-6D1A17EE8E3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39" authorId="0" shapeId="0" xr:uid="{62927868-41DA-40DD-9D4E-FBCC10BA711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39" authorId="1" shapeId="0" xr:uid="{83FA97F4-A708-416C-8B5B-E480CE9E26D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39" authorId="0" shapeId="0" xr:uid="{346D24BF-16B0-4ACE-A416-643F5F169C0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39" authorId="0" shapeId="0" xr:uid="{632E0E94-6A14-46DA-8811-950C21F1D39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39" authorId="0" shapeId="0" xr:uid="{325B20A1-EA9D-495F-BBBD-B340990A9F0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39" authorId="0" shapeId="0" xr:uid="{D9F32830-B7B9-4841-B5D8-D91C5427BF8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0" authorId="0" shapeId="0" xr:uid="{ABC51C2D-6ABE-42C5-B29C-8375BFEB607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0" authorId="0" shapeId="0" xr:uid="{D4D557AF-2EB9-43DD-B949-6BADAF186F2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0" authorId="0" shapeId="0" xr:uid="{91FCE4AE-3B9B-4075-92F1-EC42C6B2510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0" authorId="0" shapeId="0" xr:uid="{7E7B959D-C2CF-4FB8-B7BB-A9B6A2AD37D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0" authorId="0" shapeId="0" xr:uid="{8033FDC8-0972-47BA-973A-DF93D3657AF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0" authorId="1" shapeId="0" xr:uid="{EC7EFAC5-5CBD-43CA-931E-40626565D4D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0" authorId="0" shapeId="0" xr:uid="{270C2BFE-AF88-4F7E-B2B1-CC9AAA05545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0" authorId="0" shapeId="0" xr:uid="{98084CFD-4F48-4F9C-BD69-AFDD18B5D8D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0" authorId="0" shapeId="0" xr:uid="{C212C46D-776D-456D-8AF5-ED378AB7EAB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0" authorId="0" shapeId="0" xr:uid="{0D439D11-BFC5-45BA-B9CE-FF8D6ADE66D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1" authorId="0" shapeId="0" xr:uid="{B181D7DD-1707-4867-A1AE-07D66BC34CD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1" authorId="0" shapeId="0" xr:uid="{C7EC06DD-A762-4343-90EE-F3B7F847DB7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1" authorId="0" shapeId="0" xr:uid="{D9FDD96B-4693-40D2-896D-797D0577A42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1" authorId="0" shapeId="0" xr:uid="{35FB38B7-B57F-413E-890F-7EBCE3C1C9E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1" authorId="0" shapeId="0" xr:uid="{C4BD932D-07D4-442D-BD6B-4E15366CB63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1" authorId="1" shapeId="0" xr:uid="{BDA57589-9DD4-4911-BD31-A5153EB222E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1" authorId="0" shapeId="0" xr:uid="{B03E4195-0653-466C-A613-19E0FE9262F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1" authorId="0" shapeId="0" xr:uid="{1B4E7FA4-DC45-416C-A652-2C2A890E7BF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1" authorId="0" shapeId="0" xr:uid="{99A2EF87-78B1-421E-A904-438EF5FB766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1" authorId="0" shapeId="0" xr:uid="{F6A0BC27-2278-424D-AFAD-6D7DE926A53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2" authorId="0" shapeId="0" xr:uid="{7E84C7B5-480D-4651-8002-E82FCC0DE58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2" authorId="0" shapeId="0" xr:uid="{BD32AD68-7B8C-4B57-803D-5E356A0339D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2" authorId="0" shapeId="0" xr:uid="{D9F7D22C-A865-49FC-995F-8901CF2D79B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2" authorId="0" shapeId="0" xr:uid="{42D1339D-0F23-4340-82FA-4E3E7FAF603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2" authorId="0" shapeId="0" xr:uid="{F4B51AB3-4B1A-4A04-B2D9-BE63A2C2495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2" authorId="1" shapeId="0" xr:uid="{E7CF9B91-736A-4321-BF38-08D0991965C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2" authorId="0" shapeId="0" xr:uid="{BA258DE7-C07C-45B8-A4E4-885DD07507A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2" authorId="0" shapeId="0" xr:uid="{6F02EF00-E9D1-48D6-99FD-4D721D4D54E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2" authorId="0" shapeId="0" xr:uid="{5BDB08A9-71F4-43EC-AB2F-AF1FAF01510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2" authorId="0" shapeId="0" xr:uid="{6A244702-DC65-4ECF-B8A0-3F511EEE4DA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3" authorId="0" shapeId="0" xr:uid="{281EA87D-1C27-4B6D-A233-CC389F762E8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3" authorId="0" shapeId="0" xr:uid="{D3B29C99-1678-42BA-9938-80964F5F847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3" authorId="0" shapeId="0" xr:uid="{A753C673-7A88-4303-A4F8-3A3B6A923C0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3" authorId="0" shapeId="0" xr:uid="{42987FE5-89D6-4B21-B42C-831B281134F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3" authorId="0" shapeId="0" xr:uid="{76536C53-B3F2-450B-8966-00474DE7179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3" authorId="1" shapeId="0" xr:uid="{27BC4C57-862D-45F2-8C62-2987C557CAE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3" authorId="0" shapeId="0" xr:uid="{EF7772E8-82CD-453E-B3DC-C00B363DD5F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3" authorId="0" shapeId="0" xr:uid="{95460447-1EFA-4C0A-BF35-3C245DFD1E1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3" authorId="0" shapeId="0" xr:uid="{CC3EB13A-7CE1-4D04-823F-373DFD30CF1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3" authorId="0" shapeId="0" xr:uid="{495D6BEF-A0E6-4B66-9772-EBB502FE9C6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4" authorId="0" shapeId="0" xr:uid="{B1FEDF7C-9276-4711-A9ED-6A4D95919D3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4" authorId="0" shapeId="0" xr:uid="{889B08CA-2CFB-4E60-8EA4-78C94138FE6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4" authorId="0" shapeId="0" xr:uid="{2923CAA4-0DFB-46AA-8CC2-35CF76D5055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4" authorId="0" shapeId="0" xr:uid="{9082570F-2DAC-43D1-BA85-18A69EA2F80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4" authorId="0" shapeId="0" xr:uid="{4AD3059D-0A1A-4649-B5DB-C458F82F2B3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4" authorId="1" shapeId="0" xr:uid="{D181EFB8-D51C-43DE-9F10-8CDDDD572AA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4" authorId="0" shapeId="0" xr:uid="{DD48617A-0EAE-4D45-AE07-B56ABBA6810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4" authorId="0" shapeId="0" xr:uid="{38E811A9-80BA-4D5A-AD30-DF3AEB25D8F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4" authorId="0" shapeId="0" xr:uid="{E6DF63AB-14C6-4234-9A5F-362BFA7BDB0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4" authorId="0" shapeId="0" xr:uid="{943F3C4E-DAFB-47D3-A1B8-BEEB002D581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5" authorId="0" shapeId="0" xr:uid="{57E7EF6F-916C-4204-8073-F2F25464815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5" authorId="0" shapeId="0" xr:uid="{E9E5502A-99F3-4FA8-87E4-9EDBF1E7D02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5" authorId="0" shapeId="0" xr:uid="{E268C306-7682-46E2-816D-A2EB321B1C1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5" authorId="0" shapeId="0" xr:uid="{FB329CFD-DA84-44A9-8095-6881BE64EA7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5" authorId="0" shapeId="0" xr:uid="{60AFEFAA-AE43-4572-ADB2-A1C71730521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5" authorId="1" shapeId="0" xr:uid="{D8A80C68-341E-4621-99C6-F46752A7866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5" authorId="0" shapeId="0" xr:uid="{5EFEC386-7CF9-4A24-AE30-6B3EDCC265D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5" authorId="0" shapeId="0" xr:uid="{5C71D7D1-C760-4DFC-8EAA-D7141F7C93B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5" authorId="0" shapeId="0" xr:uid="{07519DCB-89A7-496D-913C-205B48CC5DA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5" authorId="0" shapeId="0" xr:uid="{496EBD6B-994C-4E2E-B830-B659F9A197F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6" authorId="0" shapeId="0" xr:uid="{F61E2347-F086-49E7-B211-5C2B23EC30F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6" authorId="0" shapeId="0" xr:uid="{3DD2285D-DEE0-4DA5-BF4E-7B05E6FF32C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6" authorId="0" shapeId="0" xr:uid="{686FD3B9-E2C0-4FF1-9B20-FBDC1AEBBF1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6" authorId="0" shapeId="0" xr:uid="{9C9EDB78-928A-4B48-8CD4-64637E97AE5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6" authorId="0" shapeId="0" xr:uid="{31380BA4-CD53-4444-9620-24DC7B476E2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6" authorId="1" shapeId="0" xr:uid="{4162E90B-9449-4001-994B-F14B48657C1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6" authorId="0" shapeId="0" xr:uid="{CF22D2E8-2848-4BF0-8D80-735B6488228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6" authorId="0" shapeId="0" xr:uid="{3802BDA7-C61D-40FA-8A9E-746ABB2D8A8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6" authorId="0" shapeId="0" xr:uid="{D31A292C-830B-4E3B-B2A6-5D42A158DCA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6" authorId="0" shapeId="0" xr:uid="{EBF529E9-A40B-4D90-ACDF-71DB1834A9E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7" authorId="0" shapeId="0" xr:uid="{D14F3FE7-B4E5-4944-A8F4-E5C260AC45D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7" authorId="0" shapeId="0" xr:uid="{F9FA07F5-AA57-403C-A6A6-10701AF39C1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7" authorId="0" shapeId="0" xr:uid="{6F5B7101-1C0F-46FE-81A2-3A0D1D80EEA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7" authorId="0" shapeId="0" xr:uid="{E839E25D-AF02-4E43-99B9-147CACA592E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7" authorId="0" shapeId="0" xr:uid="{7B687A19-BF19-4D18-A94D-62629161D84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7" authorId="1" shapeId="0" xr:uid="{91771ED6-6A16-4BD9-8D21-2470F7BD4AC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7" authorId="0" shapeId="0" xr:uid="{91603E6B-93A0-4EA4-830F-D92E6E69F2B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7" authorId="0" shapeId="0" xr:uid="{1827D8B5-3A1D-4954-99E8-FD57607BDB6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7" authorId="0" shapeId="0" xr:uid="{F4ABCB2B-5CC6-4922-9E34-7774558AF9A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7" authorId="0" shapeId="0" xr:uid="{381F764D-BF1E-4E70-BCA0-A800FFCC8B2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8" authorId="0" shapeId="0" xr:uid="{C7762DDA-C9E9-4CEC-A7DC-F6495354C32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8" authorId="0" shapeId="0" xr:uid="{55D1CBD1-7A5A-4544-88DF-99D963AC6E7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8" authorId="0" shapeId="0" xr:uid="{0D95C721-6AD8-4CBA-8979-9969E80F73C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8" authorId="0" shapeId="0" xr:uid="{B687AE03-F521-4FA7-8CA5-D7F79C8D9EA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8" authorId="0" shapeId="0" xr:uid="{22FB5FF0-8359-4A73-9AA0-436E94DCEB8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8" authorId="1" shapeId="0" xr:uid="{7212B630-5A96-4493-B0A5-ABB273F801D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8" authorId="0" shapeId="0" xr:uid="{DAA42924-8833-4AC9-9538-134EAE1468B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8" authorId="0" shapeId="0" xr:uid="{1FF9C40C-743E-497C-8FC9-9F33CE0B2AC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8" authorId="0" shapeId="0" xr:uid="{6F3DD337-AC24-431A-B596-98EC4350473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8" authorId="0" shapeId="0" xr:uid="{F7EC051D-70F4-445E-A821-572FCBF70A0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49" authorId="0" shapeId="0" xr:uid="{629FCF57-EBC2-4167-8DBF-CDB5F4212FB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49" authorId="0" shapeId="0" xr:uid="{D118FEE2-E234-4902-B51B-457D702E30E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49" authorId="0" shapeId="0" xr:uid="{EC93E6C0-B392-49EA-A002-BC08717F0EC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49" authorId="0" shapeId="0" xr:uid="{68AF3F7B-2C8F-4755-BCF8-F859D93B357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49" authorId="0" shapeId="0" xr:uid="{7543184D-3AD2-4158-A4E8-98C5A36A7BB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49" authorId="1" shapeId="0" xr:uid="{B3363279-0220-4591-9992-6BDDFC2AFA0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49" authorId="0" shapeId="0" xr:uid="{1E79804D-F12D-46E2-AF53-B139F725F16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49" authorId="0" shapeId="0" xr:uid="{F8B0A314-EE69-4D78-AFE9-A6B0CD832A4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49" authorId="0" shapeId="0" xr:uid="{97AF86E8-C04E-4732-9EA4-05890F76F70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49" authorId="0" shapeId="0" xr:uid="{C42E9DBA-37FB-42AC-895D-60CB45EDCEB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0" authorId="0" shapeId="0" xr:uid="{D13A6686-B1CA-4B55-8CE0-02C79BC1AA6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0" authorId="0" shapeId="0" xr:uid="{5726BA2F-820B-4F5C-86AC-1EFA890FAD0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0" authorId="0" shapeId="0" xr:uid="{F9578BF4-CABA-44EE-ACF9-2A0B02E5855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0" authorId="0" shapeId="0" xr:uid="{046A36DB-6E7B-434A-AA42-D5A61466107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0" authorId="0" shapeId="0" xr:uid="{02DDC8B3-5A7E-435A-9926-695437523B4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0" authorId="1" shapeId="0" xr:uid="{656825DB-984A-413F-A767-08BA517EE8C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0" authorId="0" shapeId="0" xr:uid="{36FA127E-AAC2-4F5D-955D-A03980791CC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0" authorId="0" shapeId="0" xr:uid="{5E58AC96-2A3B-4107-A104-8017D89331B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0" authorId="0" shapeId="0" xr:uid="{F40ADC27-0F66-4724-8F8F-942B255F7B8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0" authorId="0" shapeId="0" xr:uid="{949AC547-7F67-4EF8-8AF8-FA0FCF11A31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1" authorId="0" shapeId="0" xr:uid="{C638293B-7D3F-4BCA-B59C-BDC44F0095E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1" authorId="0" shapeId="0" xr:uid="{A9D53355-D247-4508-AD1F-1C3A079AD46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1" authorId="0" shapeId="0" xr:uid="{29C827A5-54FE-4F31-AEA0-7A6DF1C1F66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1" authorId="0" shapeId="0" xr:uid="{2085C1FA-1D0E-4B48-9B31-85077DBB1F1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1" authorId="0" shapeId="0" xr:uid="{330310E3-A055-4B75-B118-7884F723EF3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1" authorId="1" shapeId="0" xr:uid="{59CCFA4B-2545-4E48-BBF7-8F125F72678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1" authorId="0" shapeId="0" xr:uid="{95BAC541-3253-4679-B4BF-3A83F36ACC2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1" authorId="0" shapeId="0" xr:uid="{E42056E5-2085-47B3-A4C9-EC4BEFC0D10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1" authorId="0" shapeId="0" xr:uid="{BAAC7794-7415-4AEF-91C8-AD90316BC37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1" authorId="0" shapeId="0" xr:uid="{C25D4084-3814-49F5-8BC1-FAFBCA4337A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2" authorId="0" shapeId="0" xr:uid="{E84878B2-8EBA-46A9-B874-21A9C8C3878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2" authorId="0" shapeId="0" xr:uid="{E561D43F-0AB4-404E-9C98-C5F907E4BBB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2" authorId="0" shapeId="0" xr:uid="{EC2F7D86-F41A-430C-8E32-477D612FDD0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2" authorId="0" shapeId="0" xr:uid="{5BEA904E-E645-47E3-9678-489B605A063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2" authorId="0" shapeId="0" xr:uid="{3E91E6AD-7FBB-441B-8A95-B200ACCC18D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2" authorId="1" shapeId="0" xr:uid="{26F174E2-230E-416F-9E7C-8FC8B4FBC45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2" authorId="0" shapeId="0" xr:uid="{84F5614C-0C4C-4023-B18E-4AE353DFCE3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2" authorId="0" shapeId="0" xr:uid="{0AEEE2AE-AC79-4D49-BF7C-B13576BBBD2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2" authorId="0" shapeId="0" xr:uid="{EBC48452-6F63-465B-9E87-F672E4D01B1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2" authorId="0" shapeId="0" xr:uid="{23A6A879-B8A1-4A15-912F-1248D57B65E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3" authorId="0" shapeId="0" xr:uid="{630184D0-7FC7-4A8B-B909-9ADCBA2CCAA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3" authorId="0" shapeId="0" xr:uid="{AEAF5A19-1E5C-4062-94C0-DDED1A6FBAC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3" authorId="0" shapeId="0" xr:uid="{42354469-4681-488A-9710-615995BC2D1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3" authorId="0" shapeId="0" xr:uid="{8D659B50-1911-4E5A-B2C1-EC9345B5BE7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3" authorId="0" shapeId="0" xr:uid="{4F177849-E445-47F2-AE92-70C4BECB728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3" authorId="1" shapeId="0" xr:uid="{DA866AFE-CBC7-42DF-841C-9E4D0C96C7C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3" authorId="0" shapeId="0" xr:uid="{20414A42-1EE4-4A38-94D7-DFDBB936D3B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3" authorId="0" shapeId="0" xr:uid="{7BA7902C-1BD2-46D7-A30A-4D6082ACECA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3" authorId="0" shapeId="0" xr:uid="{AD5079A1-1E03-4322-83BF-01BDB991C55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3" authorId="0" shapeId="0" xr:uid="{BD4F3188-4D55-43C3-816E-2A117505356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4" authorId="0" shapeId="0" xr:uid="{DEDE782C-4827-4B71-8E97-A2AE3A88AD7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4" authorId="0" shapeId="0" xr:uid="{6BB962E1-7197-4D5D-B72A-EB968FFD35E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4" authorId="0" shapeId="0" xr:uid="{CCA2928F-DF38-48B0-9ADD-0A9A1CFED67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4" authorId="0" shapeId="0" xr:uid="{4602BD1E-1D8F-4589-9BFE-F28D9447A1D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4" authorId="0" shapeId="0" xr:uid="{5273F89C-D87A-4A01-9BBF-5FB38C7666C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4" authorId="1" shapeId="0" xr:uid="{0784FE6F-FFC1-4ACB-9125-FD50A8B2C0D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4" authorId="0" shapeId="0" xr:uid="{F6DE81DF-327A-4A63-A91F-10DCA6CEAA4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4" authorId="0" shapeId="0" xr:uid="{120FF544-8DF1-430E-B0AF-D95CF01F38D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4" authorId="0" shapeId="0" xr:uid="{3C33849F-2657-4928-9F96-EC03B5008D6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4" authorId="0" shapeId="0" xr:uid="{438882B5-0B64-4B72-B2A6-3DC955C68B1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5" authorId="0" shapeId="0" xr:uid="{586BC7FF-2821-45C0-A30E-E62281E36EC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5" authorId="0" shapeId="0" xr:uid="{BEAD0C97-2E2C-43E7-B451-FAE0AF2F46A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5" authorId="0" shapeId="0" xr:uid="{F010C6B2-0BF5-48DA-ADE4-AA15115A2CD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5" authorId="0" shapeId="0" xr:uid="{A7E17C60-3F1B-43F6-B4E3-58050C52948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5" authorId="0" shapeId="0" xr:uid="{77587D2A-6BCF-434C-A110-7F5EDF040BB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5" authorId="1" shapeId="0" xr:uid="{BD7D9DBB-D5CE-420D-B701-B0C210EA584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5" authorId="0" shapeId="0" xr:uid="{643FBAC2-538C-4B8F-A32F-B673B4DE65B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5" authorId="0" shapeId="0" xr:uid="{1B928335-982E-430E-9F7E-6F4DD50B102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5" authorId="0" shapeId="0" xr:uid="{A16CC1C0-C04C-4953-AE64-EAE79ED91E4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5" authorId="0" shapeId="0" xr:uid="{80E05CB2-7E77-41A8-B2E1-0981AFF8E8F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6" authorId="0" shapeId="0" xr:uid="{E5AD2F71-F5E8-43AF-99A4-0A7408F8C28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6" authorId="0" shapeId="0" xr:uid="{9ED8802A-150C-4C5F-9A51-A205916D5CA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6" authorId="0" shapeId="0" xr:uid="{13BEE0CC-8F04-4874-8AAF-A51370A3057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6" authorId="0" shapeId="0" xr:uid="{E22B233D-4B82-4424-800A-7B0390F0AE9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6" authorId="0" shapeId="0" xr:uid="{CD4DF77E-C6CD-41DA-B066-B6656982A8C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6" authorId="1" shapeId="0" xr:uid="{4ADE749F-3AD9-47D4-A42E-8188C0EB4FD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6" authorId="0" shapeId="0" xr:uid="{D13E45A4-37AD-4B16-A1B4-8880E9ADB7C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6" authorId="0" shapeId="0" xr:uid="{56A2438C-EBE0-4949-9FFD-63FD5612681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6" authorId="0" shapeId="0" xr:uid="{01D70F7F-472A-4B0F-B83F-6DE23716F0A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6" authorId="0" shapeId="0" xr:uid="{32A4F83F-879D-4143-AECE-AC08E422A56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7" authorId="0" shapeId="0" xr:uid="{C71C469D-6A02-4057-A935-ABA10309429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7" authorId="0" shapeId="0" xr:uid="{C31F8ACB-1F4B-4C81-B63C-2ACE01FBEFA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7" authorId="0" shapeId="0" xr:uid="{D6894833-27EF-4FC6-9931-06254746FC7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7" authorId="0" shapeId="0" xr:uid="{1F081B28-70BF-4890-A1EE-33E3348E08F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7" authorId="0" shapeId="0" xr:uid="{2BEAD10B-046F-472E-8173-6AE3AF5FC2E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7" authorId="1" shapeId="0" xr:uid="{0A4FA61F-B869-41E4-A234-BBE148A2B0E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7" authorId="0" shapeId="0" xr:uid="{BCD14545-2D7D-4549-A927-454B408CE90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7" authorId="0" shapeId="0" xr:uid="{0225EBB0-69A2-4306-912D-7E3A48AEA00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7" authorId="0" shapeId="0" xr:uid="{A55510E1-2BBC-43ED-9F65-90C1D086730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7" authorId="0" shapeId="0" xr:uid="{157D7966-B9D0-4232-9BD5-7E9C3F1FDA3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8" authorId="0" shapeId="0" xr:uid="{B62CECA1-F0D3-432D-AB28-AFB3B4582C9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8" authorId="0" shapeId="0" xr:uid="{37FA1C80-D425-43AD-AA0B-AE42673CAA4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8" authorId="0" shapeId="0" xr:uid="{92DCF120-C01B-4E5D-879D-C5F6671B898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8" authorId="0" shapeId="0" xr:uid="{3C7CFF01-1D33-4CFC-BED4-44751E708FE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8" authorId="0" shapeId="0" xr:uid="{F5BF14C3-FE49-4AFC-AD7D-B44CB40D980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8" authorId="1" shapeId="0" xr:uid="{EA3A6DD2-6760-499C-B8D3-37AF3B134FF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8" authorId="0" shapeId="0" xr:uid="{814F2600-BD4E-47C5-92D2-545AE051DBA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8" authorId="0" shapeId="0" xr:uid="{E0E0B947-B1B0-4D97-A174-772FA96501A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8" authorId="0" shapeId="0" xr:uid="{914B7288-195A-4943-9082-CFE9996DEE2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8" authorId="0" shapeId="0" xr:uid="{153D6A6E-9240-4650-8BEF-DA9474544C2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59" authorId="0" shapeId="0" xr:uid="{5F1E6676-4D3C-4318-B868-C981CE3949A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59" authorId="0" shapeId="0" xr:uid="{B9BD6A9E-20FA-4D23-BE92-9C8406CA380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59" authorId="0" shapeId="0" xr:uid="{B32F3542-CA42-484B-9B2F-858FB70F395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59" authorId="0" shapeId="0" xr:uid="{92232E4D-0402-4D49-94E9-C767D7627FD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59" authorId="0" shapeId="0" xr:uid="{439F9652-09CE-44ED-BC9B-DE7B50F8D8C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59" authorId="1" shapeId="0" xr:uid="{0F78DFAE-8CBB-4C71-AAA8-E48213A4100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59" authorId="0" shapeId="0" xr:uid="{3EF848A5-696F-43BF-AAA7-933638D7FDD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59" authorId="0" shapeId="0" xr:uid="{BAD260EC-D23E-4E29-87FB-E09407217A4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59" authorId="0" shapeId="0" xr:uid="{8532D5C1-D241-4031-A1EB-AC0805F63B3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59" authorId="0" shapeId="0" xr:uid="{1E17E8C9-8E1D-4000-B573-457779F5F04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0" authorId="0" shapeId="0" xr:uid="{1822EE1D-B524-480B-9599-4F544C459F6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0" authorId="0" shapeId="0" xr:uid="{9C2707DE-B47A-41E1-AA0D-F250135F5C6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0" authorId="0" shapeId="0" xr:uid="{708C5588-DEC3-4B74-A117-3B82D835097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0" authorId="0" shapeId="0" xr:uid="{95FC0494-E399-49B3-9965-045B045272B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0" authorId="0" shapeId="0" xr:uid="{06D0C993-B737-4706-B4F0-F9C4B69B18D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0" authorId="1" shapeId="0" xr:uid="{DA5C3952-DCAA-413E-8BC5-F31FDA10893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0" authorId="0" shapeId="0" xr:uid="{95D20A7C-D3CA-406A-8844-A86B4425983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0" authorId="0" shapeId="0" xr:uid="{343090BF-E7B0-44EB-A2B3-5322C8432F5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0" authorId="0" shapeId="0" xr:uid="{5BB8E5FF-1A3A-4907-A67E-177D2A2D335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0" authorId="0" shapeId="0" xr:uid="{6241E5A0-7A94-4DAE-9630-B0F51701DC0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1" authorId="0" shapeId="0" xr:uid="{448B8331-E534-41A9-826E-F23C5BE7781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1" authorId="0" shapeId="0" xr:uid="{8FBE04C9-9589-47A7-B8CD-2189EA0B6C3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1" authorId="0" shapeId="0" xr:uid="{EB3E4FD8-BF76-4CEC-89E9-3DB4A0D2AEE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1" authorId="0" shapeId="0" xr:uid="{0D3E6E88-989C-4231-968B-1E18EB21B82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1" authorId="0" shapeId="0" xr:uid="{D4CA6342-152B-4413-A7BE-82D93BDACC9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1" authorId="1" shapeId="0" xr:uid="{3A012F77-A3C1-4078-BEBD-B28E739F5EA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1" authorId="0" shapeId="0" xr:uid="{9FBE22BD-3683-4AB1-A70D-15213F334BF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1" authorId="0" shapeId="0" xr:uid="{17C14233-11AB-4299-AE71-E2D8E3F27D0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1" authorId="0" shapeId="0" xr:uid="{7506A3B6-3AE4-4EB2-99B0-C51A2FFFF08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1" authorId="0" shapeId="0" xr:uid="{E7A6DA5B-8C40-4FEB-925C-F779684853A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2" authorId="0" shapeId="0" xr:uid="{243DE15E-60B5-47B4-97E2-379BA8D1325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2" authorId="0" shapeId="0" xr:uid="{403A32EA-F0FA-451E-8523-CE048E5AA3C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2" authorId="0" shapeId="0" xr:uid="{F5ABE46B-1D5A-44A5-87F3-0059EC617CA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2" authorId="0" shapeId="0" xr:uid="{9A42510E-FA41-4E7E-B0F4-6A673DAB7FD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2" authorId="0" shapeId="0" xr:uid="{D496042A-7C6A-427D-AFD2-F41D758F821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2" authorId="1" shapeId="0" xr:uid="{A2725185-8AEC-4565-A0EE-3FD1EDEA259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2" authorId="0" shapeId="0" xr:uid="{DC5B1EC3-EADB-499B-8494-55F51088BF8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2" authorId="0" shapeId="0" xr:uid="{5273F615-C2C5-4111-B26E-F12D647E289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2" authorId="0" shapeId="0" xr:uid="{2CE15060-000A-4C3C-930A-51C95AC3DA0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2" authorId="0" shapeId="0" xr:uid="{ABFCE402-0404-4B8A-B025-C72F01E4F6D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3" authorId="0" shapeId="0" xr:uid="{F72B693E-0F05-4429-B93A-C9E6620BD6F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3" authorId="0" shapeId="0" xr:uid="{48DFDDD8-2A72-47F4-9881-146FE1D6D5C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3" authorId="0" shapeId="0" xr:uid="{0147AD81-C161-4600-984C-8D86CEBE071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3" authorId="0" shapeId="0" xr:uid="{841A0424-F843-4D0D-BACD-82260DABEC1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3" authorId="0" shapeId="0" xr:uid="{5897F892-D9AD-427F-9070-66A57BE94A8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3" authorId="1" shapeId="0" xr:uid="{450D9154-6A37-4477-BA83-995F2CBF0B8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3" authorId="0" shapeId="0" xr:uid="{2C53FC26-EC0D-4E33-8FEA-FD63689AFA3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3" authorId="0" shapeId="0" xr:uid="{3CEE9524-2E16-4ACA-840C-CED7DA957B7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3" authorId="0" shapeId="0" xr:uid="{7551BEB8-1E0F-4182-B6EB-50CE54BD84B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3" authorId="0" shapeId="0" xr:uid="{84B45EF8-8B76-4ADD-937D-0E3553D90A7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4" authorId="0" shapeId="0" xr:uid="{61B170ED-E9B5-4656-8826-0A6AF84CF27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4" authorId="0" shapeId="0" xr:uid="{1CEC18C5-AA03-4E22-8498-E02DB18AE4F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4" authorId="0" shapeId="0" xr:uid="{42FEA471-8BCE-4770-A0B4-D4304D31BDD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4" authorId="0" shapeId="0" xr:uid="{8458344E-0506-4170-AD77-6CE17CEA94C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4" authorId="0" shapeId="0" xr:uid="{8034EF4F-A5DF-41A7-B575-88162D790D0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4" authorId="1" shapeId="0" xr:uid="{9A50D300-431E-4D62-A31F-A9BD3D7FCC9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4" authorId="0" shapeId="0" xr:uid="{F0A7A71A-1201-4D4F-AB84-F2C588BFE9B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4" authorId="0" shapeId="0" xr:uid="{9074D339-85AE-44FF-9114-DECDB64A75B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4" authorId="0" shapeId="0" xr:uid="{D6241DDC-4988-4B22-B347-B02F8B974C3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4" authorId="0" shapeId="0" xr:uid="{EFE0D2E9-367A-4020-AB96-F315512C8B0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5" authorId="0" shapeId="0" xr:uid="{456CCCC8-32B1-4A0F-A351-A04655C7248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5" authorId="0" shapeId="0" xr:uid="{7D6F5C1F-8546-48E7-A37B-4834C838DE4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5" authorId="0" shapeId="0" xr:uid="{2C72D2F4-4BE4-43C0-B08E-974CB3BB82C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5" authorId="0" shapeId="0" xr:uid="{94504D9D-EB34-46D9-AE2D-D3626C2E12E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5" authorId="0" shapeId="0" xr:uid="{6F9F8CB6-C33C-41ED-A2C1-4CDF53EF2CA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5" authorId="1" shapeId="0" xr:uid="{743C9E46-E29C-44EA-89E3-65AB0823A05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5" authorId="0" shapeId="0" xr:uid="{CCD3AAA6-B1B9-4423-9318-4D7DA4314C3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5" authorId="0" shapeId="0" xr:uid="{6853D9B3-71C9-4D88-AD0E-EC7A79250D4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5" authorId="0" shapeId="0" xr:uid="{35626943-7D26-4F8A-8929-03236EFBAE1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5" authorId="0" shapeId="0" xr:uid="{4704271F-4BCB-48CF-B429-31B983615C6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6" authorId="0" shapeId="0" xr:uid="{B84BD09A-B604-4D56-8D7F-1A3B084F5F2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6" authorId="0" shapeId="0" xr:uid="{2937A512-62B2-46D5-906C-B0ED2D8A3CF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6" authorId="0" shapeId="0" xr:uid="{FC3B0C1C-4D86-4BCC-9317-2EBB82AD0F9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6" authorId="0" shapeId="0" xr:uid="{F0D8E6B7-648D-445D-B855-ACEE36CAC6C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6" authorId="0" shapeId="0" xr:uid="{4D7DF095-3F7C-4841-A0FE-027EC8F6B32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6" authorId="1" shapeId="0" xr:uid="{CC72A63D-A58B-4B98-B9DD-DFBC93EF7D7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6" authorId="0" shapeId="0" xr:uid="{14FD1D57-F23E-493E-A561-A4BC2F503C0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6" authorId="0" shapeId="0" xr:uid="{FC0B042B-86A1-450B-9582-1B7D25B14C1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6" authorId="0" shapeId="0" xr:uid="{CE0FD1C3-8E7F-45CD-B535-4847C3D1DCE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6" authorId="0" shapeId="0" xr:uid="{FB5297F2-DB2E-4C67-9C4A-92BAD531FDF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7" authorId="0" shapeId="0" xr:uid="{097D39F9-63A6-48CD-8AD6-72E5080D7F3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7" authorId="0" shapeId="0" xr:uid="{349AB6DF-1BC9-4BD7-B204-6A02A5F6C86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7" authorId="0" shapeId="0" xr:uid="{904FA3C5-2CC6-40B7-8840-1351837AD4A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7" authorId="0" shapeId="0" xr:uid="{B9CE9E03-0FFF-42E4-8E72-D37EC9C6183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7" authorId="0" shapeId="0" xr:uid="{AD74A76B-F72B-4383-B4A1-660BBB7597F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7" authorId="1" shapeId="0" xr:uid="{76FE9489-B178-4031-BFDD-7B46C37D414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7" authorId="0" shapeId="0" xr:uid="{993550B6-F889-42EB-AC0A-C64B9E22C51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7" authorId="0" shapeId="0" xr:uid="{8C0B1CD1-1F6B-499E-8665-1F4C3E0FDDF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7" authorId="0" shapeId="0" xr:uid="{112D6BC1-D27A-432F-A859-B9DA11D5359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7" authorId="0" shapeId="0" xr:uid="{F3B56BCD-169F-4D58-ADF3-91940E6A6D5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8" authorId="0" shapeId="0" xr:uid="{271C58B0-CEC2-428A-BE7A-35E65C5A1E3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8" authorId="0" shapeId="0" xr:uid="{F523C55D-684D-43D0-9168-CE704F370D0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8" authorId="0" shapeId="0" xr:uid="{009F35FA-203A-4637-8056-0ED681B0615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8" authorId="0" shapeId="0" xr:uid="{C65793C3-9AC1-4A97-841E-6FC214FF026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8" authorId="0" shapeId="0" xr:uid="{3FC2E6C1-0B42-4D71-8A46-285E2A8296B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8" authorId="1" shapeId="0" xr:uid="{BEC3AF88-14A3-404C-9A7F-51B2AB7F3D9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8" authorId="0" shapeId="0" xr:uid="{36F7BEEB-3248-4E34-9CAB-FC2F41FC6F7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8" authorId="0" shapeId="0" xr:uid="{962ED024-A610-414A-8C8E-5CAABCD65DA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8" authorId="0" shapeId="0" xr:uid="{D4C71EDA-1652-490E-8C20-AEF40B7247B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8" authorId="0" shapeId="0" xr:uid="{F773C0A1-61FF-433F-960E-55AB7D50052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69" authorId="0" shapeId="0" xr:uid="{7543EFB9-0E2D-4CB5-AA8B-33F1BCD7962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69" authorId="0" shapeId="0" xr:uid="{4B05BFA3-F685-4E21-842F-F58148D577B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69" authorId="0" shapeId="0" xr:uid="{190015D1-AA55-421A-BA64-1E5C88BA81E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69" authorId="0" shapeId="0" xr:uid="{DAD6143A-8EBA-4DCF-9C74-226593CE794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69" authorId="0" shapeId="0" xr:uid="{126C6E8A-DF02-4680-B36A-38443D91F27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69" authorId="1" shapeId="0" xr:uid="{C631915D-C3C2-49D7-985B-538DB8B4486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69" authorId="0" shapeId="0" xr:uid="{D5FAF2EE-4666-4050-A1F6-02F8649BC33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69" authorId="0" shapeId="0" xr:uid="{30E22759-EDCA-4D68-AAF4-2E772D5922D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69" authorId="0" shapeId="0" xr:uid="{E027A0D9-88B6-4354-89F9-0724F29F395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69" authorId="0" shapeId="0" xr:uid="{F1EBAB3C-27EB-41AE-9127-954D8A45FF5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0" authorId="0" shapeId="0" xr:uid="{5B58DB90-93DC-4FCE-8074-0AD3570908D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0" authorId="0" shapeId="0" xr:uid="{2718772E-57EA-4311-879B-6F82E166506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0" authorId="0" shapeId="0" xr:uid="{0CFB4DF1-5244-40E3-B790-4323FE74FB7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0" authorId="0" shapeId="0" xr:uid="{7FB50555-6956-4E5A-86B4-9D1AE86FE14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0" authorId="0" shapeId="0" xr:uid="{645AF88D-E8C3-4FA2-93CC-89E78D571F3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0" authorId="1" shapeId="0" xr:uid="{ED0A9402-78D2-4070-A1D4-C69D1AF722A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0" authorId="0" shapeId="0" xr:uid="{8A8F1101-2D36-4EFE-80E1-E080CE8A6CD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0" authorId="0" shapeId="0" xr:uid="{2D95B051-A1FD-42E2-8CE7-83FB65FE63C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0" authorId="0" shapeId="0" xr:uid="{A317E57F-2613-4EC8-AE06-F04E2365589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0" authorId="0" shapeId="0" xr:uid="{19BBE403-E83E-4065-AC24-7D31C1BA10D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1" authorId="0" shapeId="0" xr:uid="{3E63923A-EAE0-44E5-9516-3D294319901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1" authorId="0" shapeId="0" xr:uid="{FDC56FB1-1AFC-4771-A70C-2426B4206E6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1" authorId="0" shapeId="0" xr:uid="{1B8F052B-72CE-49D8-867D-4B02F61C250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1" authorId="0" shapeId="0" xr:uid="{E3F29D89-89AD-4295-A47C-3A2FB554022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1" authorId="0" shapeId="0" xr:uid="{2E707497-97D6-436C-9A6E-612CFEBC808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1" authorId="1" shapeId="0" xr:uid="{31D4D881-8ADB-4E74-A195-F249FB2F7B3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1" authorId="0" shapeId="0" xr:uid="{116CBBC2-A999-4FB7-AE8E-A2FA280F591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1" authorId="0" shapeId="0" xr:uid="{D59761FA-7174-459F-9AA3-008A66B0DC0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1" authorId="0" shapeId="0" xr:uid="{DC584934-72E3-4241-991F-FEDBFD2C3B5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1" authorId="0" shapeId="0" xr:uid="{CEF0D9E4-E3BA-4D3B-9AB2-11038301F0F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2" authorId="0" shapeId="0" xr:uid="{90F6D55A-6187-4A8A-85BB-85793B463CF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2" authorId="0" shapeId="0" xr:uid="{A902DC3C-56B3-4018-9AEE-1C2E45A0C79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2" authorId="0" shapeId="0" xr:uid="{B5B92307-01BA-409F-BD2E-3BD3567C97C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2" authorId="0" shapeId="0" xr:uid="{BAD69F53-DD0F-4051-9B94-FF2BEBAD2A0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2" authorId="0" shapeId="0" xr:uid="{B9567267-B1B0-4DCC-B4E8-ACFF2FD9131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2" authorId="1" shapeId="0" xr:uid="{47BAA143-FDAE-4D79-9735-4EB673057A5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2" authorId="0" shapeId="0" xr:uid="{99ECCCAB-CA14-484F-AA40-416D37976B4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2" authorId="0" shapeId="0" xr:uid="{ADA96F3E-8880-475F-A672-574EC005492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2" authorId="0" shapeId="0" xr:uid="{D0BF96F1-249D-4630-A45F-2AD730DA9C6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2" authorId="0" shapeId="0" xr:uid="{CA5C5DD5-8AA4-46C2-A9ED-AB528F12524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3" authorId="0" shapeId="0" xr:uid="{4090D490-0DF3-4372-975B-28A1F188E4F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3" authorId="0" shapeId="0" xr:uid="{6CA401B7-8BA8-4CBF-9114-8697B66E67E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3" authorId="0" shapeId="0" xr:uid="{B91C0320-67B5-4B06-852F-60D3F3B83F1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3" authorId="0" shapeId="0" xr:uid="{3F63B701-24D7-40D4-B1D8-409A6092228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3" authorId="0" shapeId="0" xr:uid="{6870AF4D-C236-48D7-A1EE-5C2C9252B34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3" authorId="1" shapeId="0" xr:uid="{8F838121-23CC-4490-9DFB-B0711164D3B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3" authorId="0" shapeId="0" xr:uid="{8B159A97-F020-436A-BD39-FCB1F4B6901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3" authorId="0" shapeId="0" xr:uid="{EF29B9EA-B08C-42A4-849C-6AEB2C89C07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3" authorId="0" shapeId="0" xr:uid="{50404B34-3578-4F9C-9E11-C72297514F6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3" authorId="0" shapeId="0" xr:uid="{92068240-8EE7-426C-9358-55527637183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4" authorId="0" shapeId="0" xr:uid="{3AA5B8F7-5499-4F65-BD91-BCFFEA51125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4" authorId="0" shapeId="0" xr:uid="{1B66BCD9-A0CC-4944-A6F5-A2550F71C8A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4" authorId="0" shapeId="0" xr:uid="{59D0EECF-8646-4667-B556-EFB860A2715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4" authorId="0" shapeId="0" xr:uid="{27F45604-F373-4151-BE5F-CDCD4AEAE26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4" authorId="0" shapeId="0" xr:uid="{DC623F7F-CA9F-4C17-9BAF-564B9085DC4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4" authorId="1" shapeId="0" xr:uid="{603DCA0F-8B3C-436D-A694-C8C55F1AB8F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4" authorId="0" shapeId="0" xr:uid="{0C957EAE-ECAE-4DCF-8B15-40AC457935D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4" authorId="0" shapeId="0" xr:uid="{0E479B53-BCF6-49FE-A015-535F8003BDD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4" authorId="0" shapeId="0" xr:uid="{8E8136A6-D240-48F7-89B0-E424CECBD11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4" authorId="0" shapeId="0" xr:uid="{14FD839A-A616-4686-A0BB-3C922F3773B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5" authorId="0" shapeId="0" xr:uid="{ADF24F5D-16C6-4ED4-9AA1-36FB008A38F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5" authorId="0" shapeId="0" xr:uid="{55BD97EC-EDDD-4BB4-9AAF-F2F7F0231BF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5" authorId="0" shapeId="0" xr:uid="{EF5CFC0D-D2C8-44FA-AD40-1EC1EBCF5FD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5" authorId="0" shapeId="0" xr:uid="{70290A2C-78BA-4A62-A47A-DF9057347D8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5" authorId="0" shapeId="0" xr:uid="{EFF03879-C288-4EE5-B82D-36E9699120C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5" authorId="1" shapeId="0" xr:uid="{D8BD8F3E-ED77-487A-9300-2E6A89E5E9A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5" authorId="0" shapeId="0" xr:uid="{CB56992B-8A5B-4EE7-BF17-32DC54F2F5B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5" authorId="0" shapeId="0" xr:uid="{01176F7C-DD82-4267-8830-548C4AFD1A5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5" authorId="0" shapeId="0" xr:uid="{E257CACA-B840-4BEB-A1F3-C0D6BF93AD5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5" authorId="0" shapeId="0" xr:uid="{4FA892A7-035C-4E2C-8048-018A66B74B6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6" authorId="0" shapeId="0" xr:uid="{08CFFF4A-236C-421D-A9DD-2E530F53D95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6" authorId="0" shapeId="0" xr:uid="{E23A8069-CECE-4222-B116-21BE654AD24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6" authorId="0" shapeId="0" xr:uid="{AF4C2B42-CA67-4012-AC87-041303ECE0C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6" authorId="0" shapeId="0" xr:uid="{8DCD2D64-04AD-4DCD-A404-57A216EF582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6" authorId="0" shapeId="0" xr:uid="{B9132745-3E28-48C4-9867-2E756C43FD7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6" authorId="1" shapeId="0" xr:uid="{4B0FA7F5-9107-4449-9072-9B7EA1FCC5E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6" authorId="0" shapeId="0" xr:uid="{027F3C20-2724-43CC-ABE9-0DA723D83FC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6" authorId="0" shapeId="0" xr:uid="{513DA237-E3A2-4E59-B2AF-963F0A87F58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6" authorId="0" shapeId="0" xr:uid="{3AEB3551-D549-4172-86BB-7E65EC6F15E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6" authorId="0" shapeId="0" xr:uid="{68A47188-5F6A-4848-8F36-0055FFFAE14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7" authorId="0" shapeId="0" xr:uid="{3C22A4B5-543D-4B9D-B91D-B0872DEDE46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7" authorId="0" shapeId="0" xr:uid="{2DBA011A-F77F-4B48-9C46-358BA941A02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7" authorId="0" shapeId="0" xr:uid="{169592B4-19AE-4904-92C1-B4A605D5722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7" authorId="0" shapeId="0" xr:uid="{466F306A-B8F9-44FD-9454-FDFCEA3B5D1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7" authorId="0" shapeId="0" xr:uid="{529FAEAB-371C-4C5C-A67F-2D1E30B83CB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7" authorId="1" shapeId="0" xr:uid="{24B4B47B-44CA-4EB7-87DA-C96BCA62A10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7" authorId="0" shapeId="0" xr:uid="{62382EEF-8572-48A6-B131-71B9C52A257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7" authorId="0" shapeId="0" xr:uid="{8A714C57-E882-48FE-893E-70E39F8DDBE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7" authorId="0" shapeId="0" xr:uid="{9C597EDA-AF92-476D-897D-A1F2EA92A73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7" authorId="0" shapeId="0" xr:uid="{6B24E9E9-1E62-4E87-82B6-659AC7B7C40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8" authorId="0" shapeId="0" xr:uid="{2A51F17B-F08A-47E4-B92C-AD8751CA774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8" authorId="0" shapeId="0" xr:uid="{F64238B1-D06C-4C16-843D-8EB0F2B99C5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8" authorId="0" shapeId="0" xr:uid="{0594E55E-5782-4DF0-83E7-1CAF208222C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8" authorId="0" shapeId="0" xr:uid="{550C9525-15F0-4A40-B6DC-0BF3302769E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8" authorId="0" shapeId="0" xr:uid="{43D3DA0D-2DC9-44EC-9E4F-1AB6CF63870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8" authorId="1" shapeId="0" xr:uid="{0AD14EDA-097A-4974-B5E5-537BD060416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8" authorId="0" shapeId="0" xr:uid="{6956A1C8-8F99-4ABD-B01C-9D72611E678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8" authorId="0" shapeId="0" xr:uid="{6A92039B-55CE-4947-9117-3345A0D3DB3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8" authorId="0" shapeId="0" xr:uid="{ABEF52C3-2CFE-4C6A-82FF-98F2B1D711B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8" authorId="0" shapeId="0" xr:uid="{834E8393-56ED-4AD2-993D-88751EFEA1E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79" authorId="0" shapeId="0" xr:uid="{16D07FE8-F2DD-4474-A7C1-5468C949CCE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79" authorId="0" shapeId="0" xr:uid="{2112DC23-70BE-41FE-B826-7AB6A9EC888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79" authorId="0" shapeId="0" xr:uid="{6239E01A-1DCA-46EF-B5BF-7FFA780F000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79" authorId="0" shapeId="0" xr:uid="{4C0B1F8C-FF7C-40DF-B814-2326D7D06A0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79" authorId="0" shapeId="0" xr:uid="{D834D851-9A0B-4885-98C6-D16022555E7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79" authorId="1" shapeId="0" xr:uid="{880280CB-83C0-4EEB-9886-09F124E84AA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79" authorId="0" shapeId="0" xr:uid="{F446230B-6E6A-4913-B740-34E8213FB18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79" authorId="0" shapeId="0" xr:uid="{D2069D92-83D7-4F33-B1AF-46CEFF2B5DC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79" authorId="0" shapeId="0" xr:uid="{269B516C-6BA7-442B-9E31-605B078C7BC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79" authorId="0" shapeId="0" xr:uid="{B0756780-B1FD-44F5-992C-DB0785C3CEE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0" authorId="0" shapeId="0" xr:uid="{CF3B9C9D-BA87-4363-98C4-FAA4C02CC4E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0" authorId="0" shapeId="0" xr:uid="{0886281D-B3C9-4D0A-A006-D1C303FBBCB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0" authorId="0" shapeId="0" xr:uid="{9F0EB90E-F384-4F6F-94E6-8AC73DD9FF3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0" authorId="0" shapeId="0" xr:uid="{43D15695-54FE-43D9-991D-26AF2B1A4C7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0" authorId="0" shapeId="0" xr:uid="{6E8A9191-0272-41DC-997F-BC658BF9F9C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0" authorId="1" shapeId="0" xr:uid="{51D06477-ABC7-4C04-AB19-63A3465868C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0" authorId="0" shapeId="0" xr:uid="{8E6120EE-6706-466D-BCF3-4A632CF1B68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0" authorId="0" shapeId="0" xr:uid="{6C33D821-C504-4C12-985B-7DAED6C3584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0" authorId="0" shapeId="0" xr:uid="{F24BC50E-427C-413D-8265-4CBEF58B337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0" authorId="0" shapeId="0" xr:uid="{A9496E74-C42C-415C-8A23-5B5A0E55A70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1" authorId="0" shapeId="0" xr:uid="{A9606D2C-9A0B-42A3-90C3-1AE300C4B1C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1" authorId="0" shapeId="0" xr:uid="{77639544-364A-46C9-B5A7-2A225E678A4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1" authorId="0" shapeId="0" xr:uid="{A35D6110-F502-4310-9778-F25DF25CDF2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1" authorId="0" shapeId="0" xr:uid="{0A190E2E-3EF4-4522-9D7C-F530343DA89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1" authorId="0" shapeId="0" xr:uid="{354F55D2-28B8-4C61-B21E-1B7580EF7B8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1" authorId="1" shapeId="0" xr:uid="{53AA3134-97C3-431C-970F-EE2D377A796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1" authorId="0" shapeId="0" xr:uid="{428DAADF-1D3D-43F4-8C2B-F0158260987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1" authorId="0" shapeId="0" xr:uid="{34374859-2142-4497-9F4D-4FAB9B30242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1" authorId="0" shapeId="0" xr:uid="{F0EA03B0-7EA7-4089-9FA5-A5F32FC3560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1" authorId="0" shapeId="0" xr:uid="{21EA4A8F-8E8A-46C8-91A0-32CDE0B2F76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2" authorId="0" shapeId="0" xr:uid="{56EB6418-E4F1-428D-BC2C-DBE62BCBBC3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2" authorId="0" shapeId="0" xr:uid="{6B584F7B-5B61-4A55-9E96-8C294200496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2" authorId="0" shapeId="0" xr:uid="{BA78506D-078D-4C0F-8718-A1B8A0C2431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2" authorId="0" shapeId="0" xr:uid="{7FD911FA-77BB-4BDB-A986-D40893D7F1A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2" authorId="0" shapeId="0" xr:uid="{64FF0C50-1B9F-4E6C-AAD1-EFAD3DA19E0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2" authorId="1" shapeId="0" xr:uid="{A20F3934-746C-4FFD-BB29-0B9AB98B6CE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2" authorId="0" shapeId="0" xr:uid="{54FD9FA9-B1D6-4E4E-9AC8-18A0A0EDA0A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2" authorId="0" shapeId="0" xr:uid="{72591FE5-F35D-47B0-850F-AE4F004692D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2" authorId="0" shapeId="0" xr:uid="{0D824392-82A7-4858-A8B5-E56D4DA761A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2" authorId="0" shapeId="0" xr:uid="{9FA81D73-E385-4470-81AD-8139C20C930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3" authorId="0" shapeId="0" xr:uid="{BBA44361-5EA3-44C6-8050-E5F8736EF94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3" authorId="0" shapeId="0" xr:uid="{ABCE689C-0C0F-4D9D-9539-E9EA64FD747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3" authorId="0" shapeId="0" xr:uid="{2A5FCD05-A84F-426B-A9BD-BEDB9293460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3" authorId="0" shapeId="0" xr:uid="{2EAC5300-6B2E-4FBA-BB9B-8AFD24EAE82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3" authorId="0" shapeId="0" xr:uid="{4424880D-07A6-4FEB-8F5B-F255650D5B7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3" authorId="1" shapeId="0" xr:uid="{6EC59B57-709B-495C-B3D7-95B7C341A17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3" authorId="0" shapeId="0" xr:uid="{D9845CC2-23DC-4137-9B1B-79CA4A94AEC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3" authorId="0" shapeId="0" xr:uid="{01914CC7-192C-4FAA-9459-BAC4C741609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3" authorId="0" shapeId="0" xr:uid="{D72E73B9-5511-4777-88BC-67160BE6C59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3" authorId="0" shapeId="0" xr:uid="{C4E1AFD5-2A40-4ADE-A106-CA15AD0AF18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4" authorId="0" shapeId="0" xr:uid="{75AA1FC8-4CE2-40A2-B649-5831464A001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4" authorId="0" shapeId="0" xr:uid="{879777ED-E236-4F2D-AC68-A08F9480434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4" authorId="0" shapeId="0" xr:uid="{B5F7B606-4E24-4F1F-B702-5E597265A3B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4" authorId="0" shapeId="0" xr:uid="{5C10AB22-04F0-40C9-8ED5-E49A8F94EF7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4" authorId="0" shapeId="0" xr:uid="{D45EC359-F788-4D68-A949-B6AEC1317AD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4" authorId="1" shapeId="0" xr:uid="{963A83A7-5D09-4A95-9EE3-4BAD599E925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4" authorId="0" shapeId="0" xr:uid="{59E8E63D-D480-4C19-9B3C-E313BEF5340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4" authorId="0" shapeId="0" xr:uid="{CAC50245-D650-4CA9-BFE3-3C09A9FF392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4" authorId="0" shapeId="0" xr:uid="{6A5259D5-95AD-4701-A412-5102086295F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4" authorId="0" shapeId="0" xr:uid="{1C884367-9A8D-4825-B781-C946DC8D40E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5" authorId="0" shapeId="0" xr:uid="{9C8A23A7-9885-4E55-91D1-E9BAF7188AA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5" authorId="0" shapeId="0" xr:uid="{DF98B479-3541-48B2-9B47-593BE82A60C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5" authorId="0" shapeId="0" xr:uid="{5A9B9027-8E3A-46D4-BA9E-BE45B010C64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5" authorId="0" shapeId="0" xr:uid="{9E1C5635-80A3-4E72-BB33-04B4391815F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5" authorId="0" shapeId="0" xr:uid="{A1EFB887-D22A-43F5-95AC-E51DAE19CBB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5" authorId="1" shapeId="0" xr:uid="{85133047-1655-484A-9B6C-FC7FB2A437F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5" authorId="0" shapeId="0" xr:uid="{B58145CA-8073-450A-AD13-4DC85096E32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5" authorId="0" shapeId="0" xr:uid="{FF0BD839-B1EB-4DCC-8147-2BAAE3CEA3B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5" authorId="0" shapeId="0" xr:uid="{656967DF-A433-4A72-911E-C94CC4707D7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5" authorId="0" shapeId="0" xr:uid="{08BF9FD7-CF36-47B3-B6B2-D421A3074D9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6" authorId="0" shapeId="0" xr:uid="{9F13A77E-2088-4F5B-B066-95F7A587166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6" authorId="0" shapeId="0" xr:uid="{969504CB-CAD3-4081-A712-45FB44F5D49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6" authorId="0" shapeId="0" xr:uid="{2C739506-89D8-4BE3-BE82-DE05B1D727A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6" authorId="0" shapeId="0" xr:uid="{A22B27A3-6774-44DF-A905-B8E4DDEAAE2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6" authorId="0" shapeId="0" xr:uid="{693AEA3B-B7D3-4F4F-AAE6-317463C6C7B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6" authorId="1" shapeId="0" xr:uid="{7695543E-133B-4182-A9D9-6E78886DB0D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6" authorId="0" shapeId="0" xr:uid="{750F37C3-AA71-4322-BB9B-85A84071A66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6" authorId="0" shapeId="0" xr:uid="{180468A4-2F13-449B-AA51-5D064C4A319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6" authorId="0" shapeId="0" xr:uid="{94A4A095-32A5-4C1D-BBF4-8A7B03BF6F2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6" authorId="0" shapeId="0" xr:uid="{C20ABC73-1E5E-4E46-9285-9A42E1EA1C1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7" authorId="0" shapeId="0" xr:uid="{C5350716-612F-4FC9-8827-1F6BE655551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7" authorId="0" shapeId="0" xr:uid="{357554AC-30A9-43E9-B7B0-BE88F13153C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7" authorId="0" shapeId="0" xr:uid="{10C8337D-4B85-4B10-8C08-EDEC66DB156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7" authorId="0" shapeId="0" xr:uid="{461C11A5-963E-4C9B-8931-1DB8F9449E8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7" authorId="0" shapeId="0" xr:uid="{1C4A9119-A3DA-43B4-8D1E-781B1A7F02A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7" authorId="1" shapeId="0" xr:uid="{D83C1457-C2AC-498B-829D-DD36CA4C396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7" authorId="0" shapeId="0" xr:uid="{03BABAF1-C89B-471A-B07A-16D73C07070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7" authorId="0" shapeId="0" xr:uid="{1EC86182-FB19-4095-84F1-45D4E2CB3F4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7" authorId="0" shapeId="0" xr:uid="{085A1C7D-415A-4D0D-86AF-12365CF8BE9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7" authorId="0" shapeId="0" xr:uid="{1C6A9947-E305-4345-A265-F3AD9715248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8" authorId="0" shapeId="0" xr:uid="{0A2E6AF2-0B4C-4D29-8208-1E49BDAF699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8" authorId="0" shapeId="0" xr:uid="{A96EEB00-FD7A-4D97-A49D-0B09F482471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8" authorId="0" shapeId="0" xr:uid="{BFAB39A9-0ED0-4327-A473-34241057AC4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8" authorId="0" shapeId="0" xr:uid="{D0333181-A825-4EAA-91E6-9E2A80F4774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8" authorId="0" shapeId="0" xr:uid="{A916A441-2E11-4F29-9B78-5343C6F6D6F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8" authorId="1" shapeId="0" xr:uid="{CD0A30BD-F761-44E3-A281-9BEC2CE8AFE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8" authorId="0" shapeId="0" xr:uid="{29F896DE-AB5A-48B9-A61B-D24A9DB3D59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8" authorId="0" shapeId="0" xr:uid="{6180977E-0919-4261-B6C2-C380F57559E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8" authorId="0" shapeId="0" xr:uid="{BEF6E3E3-4B7F-4080-A190-E1773446E56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8" authorId="0" shapeId="0" xr:uid="{B7E3BCBB-C595-4919-8767-9AD78AACCB9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89" authorId="0" shapeId="0" xr:uid="{5E79EA23-95AE-4BB8-9512-92D302925F0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89" authorId="0" shapeId="0" xr:uid="{716BAF29-83FF-4F74-835A-0261D644416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89" authorId="0" shapeId="0" xr:uid="{03EA16F0-E269-43B0-8CB7-CFB7C470223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89" authorId="0" shapeId="0" xr:uid="{BCCA26E0-A873-47E0-952A-D1BC7C8B311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89" authorId="0" shapeId="0" xr:uid="{251489BA-E35E-4E7F-8CCD-8E9F9F57BB1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89" authorId="1" shapeId="0" xr:uid="{CDC38DA2-E1F0-4D35-8B7C-402918D9BF2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89" authorId="0" shapeId="0" xr:uid="{5CDF182D-0DE7-4467-A42F-5AEFC1362C6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89" authorId="0" shapeId="0" xr:uid="{9B5B801C-9A2B-41C1-B320-5AAA6A816CE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89" authorId="0" shapeId="0" xr:uid="{67FE8FCD-B4B3-42FF-AFED-4ECA95538C9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89" authorId="0" shapeId="0" xr:uid="{8A0D519C-96DF-4B19-832E-EC64D050EDE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0" authorId="0" shapeId="0" xr:uid="{04798AEB-7FD5-4770-8017-999D354C8F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0" authorId="0" shapeId="0" xr:uid="{1C3AB4DD-F2D8-4166-8F7F-46DECAA7EC1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0" authorId="0" shapeId="0" xr:uid="{D09C6BB4-F974-464D-8B8B-BF81C91198B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0" authorId="0" shapeId="0" xr:uid="{0FABD9BE-DA5E-4204-B35A-2788B7AE90D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0" authorId="0" shapeId="0" xr:uid="{7110C7E7-13BD-447C-A2EF-56C04FBDBC7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0" authorId="1" shapeId="0" xr:uid="{138DEED5-778B-4897-BA70-277189B9461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0" authorId="0" shapeId="0" xr:uid="{E2BF3D25-3668-45E8-A84C-7B586473CDC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0" authorId="0" shapeId="0" xr:uid="{71CB8E63-3636-4777-ABAC-A540A0A84FA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0" authorId="0" shapeId="0" xr:uid="{15CB34F9-809F-4922-8BBA-BC277083E60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0" authorId="0" shapeId="0" xr:uid="{68D0E937-003C-4AE6-B449-C5CF96BB569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1" authorId="0" shapeId="0" xr:uid="{C62479A2-CB90-469B-9DF6-051B742DEE1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1" authorId="0" shapeId="0" xr:uid="{D9E91730-53DE-4198-BC68-1B48FBE760C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1" authorId="0" shapeId="0" xr:uid="{0AD54114-F1E5-4CE0-B150-4B683D3EA91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1" authorId="0" shapeId="0" xr:uid="{176E0BCC-CD8D-4F0A-B494-4A911E33680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1" authorId="0" shapeId="0" xr:uid="{456BBA62-BB88-4D2B-8132-973DA389149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1" authorId="1" shapeId="0" xr:uid="{59D69D13-A08D-4445-BD3E-EA9113A7CB6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1" authorId="0" shapeId="0" xr:uid="{0DA51E3B-C2DA-4A6C-95AC-969BA871160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1" authorId="0" shapeId="0" xr:uid="{9C1ED3FB-883D-4865-832A-5702705989D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1" authorId="0" shapeId="0" xr:uid="{5D972C43-5381-4035-BDFC-125C41B4692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1" authorId="0" shapeId="0" xr:uid="{1FF93B2D-787C-4C19-B6CA-5F7E988083A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2" authorId="0" shapeId="0" xr:uid="{A9FEDE40-C35D-4FD6-8916-44E80E3E335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2" authorId="0" shapeId="0" xr:uid="{2E4D411D-18B8-40EA-A0F8-6CF0390564F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2" authorId="0" shapeId="0" xr:uid="{76AA6500-6A2F-4368-818D-556E77B4474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2" authorId="0" shapeId="0" xr:uid="{57C4D42F-ED17-4D69-9570-B99344C7C53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2" authorId="0" shapeId="0" xr:uid="{FD5D0774-4F3C-43C3-922D-53D0C11BC0E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2" authorId="1" shapeId="0" xr:uid="{001B5E3E-4012-42A6-89F3-210F97A0A84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2" authorId="0" shapeId="0" xr:uid="{88039038-C05A-484E-A0B3-5779C7D4C2C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2" authorId="0" shapeId="0" xr:uid="{9BA68D25-DE3D-47BF-A66E-CF33E1F6912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2" authorId="0" shapeId="0" xr:uid="{4A247BAC-1CC1-4766-ACB3-D36D1B3FEB7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2" authorId="0" shapeId="0" xr:uid="{1481B93B-79C2-440B-A379-C079CA076B6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3" authorId="0" shapeId="0" xr:uid="{FE3E5BD5-E780-4B4D-A4AE-86C62747AB0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3" authorId="0" shapeId="0" xr:uid="{FF1F2FC4-2B67-4BB2-BC11-AE69E16F028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3" authorId="0" shapeId="0" xr:uid="{E3165A3B-822D-4C93-90B5-E302DE8FFF2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3" authorId="0" shapeId="0" xr:uid="{AA0E7EDC-B8D5-4149-88BD-E262304E037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3" authorId="0" shapeId="0" xr:uid="{89E89354-D303-46FD-BB26-E9366ECDCF9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3" authorId="1" shapeId="0" xr:uid="{5D710E91-33C8-4BB5-8EA0-C0D87135E6D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3" authorId="0" shapeId="0" xr:uid="{305905D1-98F0-4D76-AD26-C3D44EBCFF0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3" authorId="0" shapeId="0" xr:uid="{11FBD145-EA8D-484D-8C1D-F834EFFF94A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3" authorId="0" shapeId="0" xr:uid="{35251406-584B-406D-AECA-8335769F03D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3" authorId="0" shapeId="0" xr:uid="{E7E40641-DA49-4320-B10F-75ABE4A2B68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4" authorId="0" shapeId="0" xr:uid="{1C42A8BA-966F-43BF-838B-0A1E80DD6BA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4" authorId="0" shapeId="0" xr:uid="{98C46199-2D5E-4AD5-A49E-2DF51913418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4" authorId="0" shapeId="0" xr:uid="{A5C38187-A470-45D8-83DE-F90F628CDEF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4" authorId="0" shapeId="0" xr:uid="{F28DBB2F-DBF6-4543-B94F-5F26BB520A7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4" authorId="0" shapeId="0" xr:uid="{B08E7AA0-316C-495B-B180-DF4F2DDACAB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4" authorId="1" shapeId="0" xr:uid="{C9CB1497-AC38-451F-8748-71F5D03AAE9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4" authorId="0" shapeId="0" xr:uid="{7BA6E33A-6C88-4C5C-8FA8-F8F5B7D0F30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4" authorId="0" shapeId="0" xr:uid="{45506DA7-B915-42AE-B052-E0055388CD7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4" authorId="0" shapeId="0" xr:uid="{F3AA3511-7274-4FEE-808C-0D978E58299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4" authorId="0" shapeId="0" xr:uid="{07234D6C-E6F1-4D1E-BE9A-6D7AF79B2BD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5" authorId="0" shapeId="0" xr:uid="{95631974-9ED6-4ABA-AF08-0578C2B7153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5" authorId="0" shapeId="0" xr:uid="{27379755-229C-4335-AAFB-0EC68627BD8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5" authorId="0" shapeId="0" xr:uid="{643189BC-152B-4FDA-90B4-FB67654E45E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5" authorId="0" shapeId="0" xr:uid="{6E9B1014-DE91-4855-AC0E-CB3893B5075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5" authorId="0" shapeId="0" xr:uid="{C1D89226-1AA8-4C01-8D2F-F67C9808124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5" authorId="1" shapeId="0" xr:uid="{1AAD8F3C-C2E0-47F6-B918-767C17CC47F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5" authorId="0" shapeId="0" xr:uid="{1FBFD485-5C75-40CE-9C18-4F5FAFFABBE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5" authorId="0" shapeId="0" xr:uid="{739DB1E2-B61E-488A-B476-A04AFCD3D63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5" authorId="0" shapeId="0" xr:uid="{C841F387-C8A1-4EB3-A872-E1648FFC6CD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5" authorId="0" shapeId="0" xr:uid="{37821177-D9D0-4B14-B94F-42C4AE3FD49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6" authorId="0" shapeId="0" xr:uid="{65A51BE9-00F4-49BE-9EF0-5BEF1BBB606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6" authorId="0" shapeId="0" xr:uid="{36EA4D15-8756-4AFE-A894-93DCA656CD1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6" authorId="0" shapeId="0" xr:uid="{8F211694-E145-484A-89BC-2824E8E62DA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6" authorId="0" shapeId="0" xr:uid="{F28C735B-AEED-4805-B026-B46A8FAEBF3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6" authorId="0" shapeId="0" xr:uid="{7E6A340F-A221-472B-A220-95A5EE39324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6" authorId="1" shapeId="0" xr:uid="{84E34EE5-82B0-4298-9234-9A163E0C095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6" authorId="0" shapeId="0" xr:uid="{A75B548A-D8A2-4D5B-A9A8-1C5C4CB5BA0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6" authorId="0" shapeId="0" xr:uid="{20284FBF-77CB-48D5-859D-725809B10F6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6" authorId="0" shapeId="0" xr:uid="{599C87AB-00D7-45C5-A674-E28A94032E6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6" authorId="0" shapeId="0" xr:uid="{C90B079E-503C-46BB-AC09-45BCBF5B3FD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7" authorId="0" shapeId="0" xr:uid="{FB2CD445-035C-49CF-B008-3EAC22AD022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7" authorId="0" shapeId="0" xr:uid="{CFE710D1-93B7-42F0-B354-DB21C2B6E16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7" authorId="0" shapeId="0" xr:uid="{14E11C35-9825-48E6-8245-FBB9B4F8316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7" authorId="0" shapeId="0" xr:uid="{A276F156-2C2E-46CB-8520-4D38B4E88C6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7" authorId="0" shapeId="0" xr:uid="{01AA5599-7BF5-41AB-94F3-D6F643EBE1D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7" authorId="1" shapeId="0" xr:uid="{5A5EB381-DB27-43E0-A5DE-13A6DF3EEC9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7" authorId="0" shapeId="0" xr:uid="{E89C4056-A968-4E68-8D80-A6C3453784A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7" authorId="0" shapeId="0" xr:uid="{CD76744D-758D-4978-A648-CB1FA8BD2E9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7" authorId="0" shapeId="0" xr:uid="{46583880-17EE-48E0-8E2F-A9015470C76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7" authorId="0" shapeId="0" xr:uid="{82AFC791-A54C-486B-BA1B-F1BAD4A5B73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8" authorId="0" shapeId="0" xr:uid="{226A434E-E4E1-4CF3-AAB4-41EE35AE641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8" authorId="0" shapeId="0" xr:uid="{06EDA517-099F-4F93-8749-C73F3D28E6F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8" authorId="0" shapeId="0" xr:uid="{913C41AC-9BAB-494A-A574-3AC0494E313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8" authorId="0" shapeId="0" xr:uid="{57787C98-3672-4F44-A2CD-9A20B22787E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8" authorId="0" shapeId="0" xr:uid="{63CB851F-B134-4185-A47F-09E1F7596EF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8" authorId="1" shapeId="0" xr:uid="{75CB7D3E-7903-40A8-9BE8-CF65C7CA7CC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8" authorId="0" shapeId="0" xr:uid="{251B5564-F3B0-44BB-AD9D-15AFA527F5A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8" authorId="0" shapeId="0" xr:uid="{99DC71C7-03C7-44FE-ACFC-D231997203F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8" authorId="0" shapeId="0" xr:uid="{21DDC0E5-D2BA-4C5B-8E7F-AFE50C8FE05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8" authorId="0" shapeId="0" xr:uid="{04588DF7-C9EB-4876-BCCA-0BE5DB81933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199" authorId="0" shapeId="0" xr:uid="{89F061BE-17A7-4473-9DED-A935406FEAD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199" authorId="0" shapeId="0" xr:uid="{19D7746A-DE14-43D1-9325-60B4C010EDE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199" authorId="0" shapeId="0" xr:uid="{2E5FEC72-EBD5-450D-8D38-14F4A521341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199" authorId="0" shapeId="0" xr:uid="{D13399F8-6BEC-4E71-99A3-B7E694F8CFD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199" authorId="0" shapeId="0" xr:uid="{8F78C4A1-882A-4DA2-99F0-BBE7BDE680D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199" authorId="1" shapeId="0" xr:uid="{DB64F7E8-4169-4A9C-BE7D-39D08A3E5E1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199" authorId="0" shapeId="0" xr:uid="{D5301026-E50F-4E25-80D4-8407EB24191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199" authorId="0" shapeId="0" xr:uid="{7F1AFEBF-F68C-4B2A-B3E4-092269E1597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199" authorId="0" shapeId="0" xr:uid="{034207F6-C778-45E8-93CF-645AE2047C7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199" authorId="0" shapeId="0" xr:uid="{0975524F-2536-4366-B7BC-FA433BD1C1B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0" authorId="0" shapeId="0" xr:uid="{ACAC0316-5208-4EF4-B80B-EB91900A499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0" authorId="0" shapeId="0" xr:uid="{E8C64B62-16AB-464C-A3E3-A6BB29DA206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0" authorId="0" shapeId="0" xr:uid="{91A22530-6971-47ED-9218-444FF1CD612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0" authorId="0" shapeId="0" xr:uid="{77025FE5-A33C-4F76-B8D2-63A3B06428A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0" authorId="0" shapeId="0" xr:uid="{5ADEBD97-3507-4F2F-9DC7-21F2CD3E060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0" authorId="1" shapeId="0" xr:uid="{0E9340E3-047A-4B4F-B615-0C47CE4BE64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0" authorId="0" shapeId="0" xr:uid="{B53256BC-C7D9-49EB-A0A7-95BD74B4039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0" authorId="0" shapeId="0" xr:uid="{729D0BE4-FB80-4000-BC98-C7E898233CE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0" authorId="0" shapeId="0" xr:uid="{9FDBDEBB-6578-4654-8884-B9B5590F3DD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0" authorId="0" shapeId="0" xr:uid="{2F64335D-DF55-4928-8971-A4E1615A56A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1" authorId="0" shapeId="0" xr:uid="{4C4D184B-2631-4EC3-B676-46C28F1C13E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1" authorId="0" shapeId="0" xr:uid="{33341A84-90DD-4EF6-B143-8F8C6278893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1" authorId="0" shapeId="0" xr:uid="{63FA4A4C-173E-4010-99B9-E9B7FF62EBD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1" authorId="0" shapeId="0" xr:uid="{BBCB0404-0E38-4543-BC4A-C1F3BDF701C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1" authorId="0" shapeId="0" xr:uid="{A788AC91-C784-4E69-827A-C9FD7177BB3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1" authorId="1" shapeId="0" xr:uid="{8861BD02-DA50-4B09-B2BC-D8A3EE415CF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1" authorId="0" shapeId="0" xr:uid="{CCFCBB36-FB67-46F7-9382-0B5E5739561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1" authorId="0" shapeId="0" xr:uid="{10DD7A38-F020-4D97-923B-6A9B7C6CFEE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1" authorId="0" shapeId="0" xr:uid="{D7A30A4A-735F-497E-8E48-61B7613C55D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1" authorId="0" shapeId="0" xr:uid="{2B70A115-F9DD-487D-AFBC-2C8F9DB0020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2" authorId="0" shapeId="0" xr:uid="{95E47534-8AAC-446A-B0A3-C4A72719D8E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2" authorId="0" shapeId="0" xr:uid="{17745F9E-510A-44D9-AC2F-73A2BEBADAD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2" authorId="0" shapeId="0" xr:uid="{38538B53-0A85-4141-9FF4-20203D03644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2" authorId="0" shapeId="0" xr:uid="{66A0B8CE-C463-4231-8865-468692A3947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2" authorId="0" shapeId="0" xr:uid="{8076940B-D37D-4152-B6BA-2A905F502B1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2" authorId="1" shapeId="0" xr:uid="{0A28BF48-FFF3-4404-8C2E-550206044FC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2" authorId="0" shapeId="0" xr:uid="{7469CD53-E7CE-47D5-8BBB-F5F2E8ED2DE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2" authorId="0" shapeId="0" xr:uid="{D654B123-27D5-4C57-A351-409338414D9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2" authorId="0" shapeId="0" xr:uid="{1C6A879E-836E-440C-A05B-AA5E175A3EA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2" authorId="0" shapeId="0" xr:uid="{B31F73D7-B7D4-40AC-B718-0638407C8BE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3" authorId="0" shapeId="0" xr:uid="{DC228B73-42B3-4B30-9F5B-6E0C9BFF592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3" authorId="0" shapeId="0" xr:uid="{D06CB8AB-FA51-4614-B4E3-4A65364CDF7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3" authorId="0" shapeId="0" xr:uid="{2EF22E05-33B0-4B60-B409-18F9A0401FE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3" authorId="0" shapeId="0" xr:uid="{B54B3F87-CDDE-4184-8433-B44B818D3DC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3" authorId="0" shapeId="0" xr:uid="{AF40770F-0005-4078-936C-3B1807E9C98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3" authorId="1" shapeId="0" xr:uid="{F485D578-BF73-4FC4-B5C6-BABADD329E1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3" authorId="0" shapeId="0" xr:uid="{1406C3FB-D270-4F3F-B323-8A4F2B16526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3" authorId="0" shapeId="0" xr:uid="{AF9B7007-3C33-4C9B-AF75-04600A1313E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3" authorId="0" shapeId="0" xr:uid="{538D20DE-D886-4E0C-B657-98B8C6E68B7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3" authorId="0" shapeId="0" xr:uid="{F7C94D1D-4159-46AB-9DE0-E74E32AFFEC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4" authorId="0" shapeId="0" xr:uid="{719F89A6-AB1C-4C82-85A1-7C1502425A4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4" authorId="0" shapeId="0" xr:uid="{73098885-4F40-499D-874A-9A0EFAD1A96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4" authorId="0" shapeId="0" xr:uid="{D115306C-EBB1-43AC-A4C9-6166C4C3277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4" authorId="0" shapeId="0" xr:uid="{A9FE4575-AB52-44EE-86A5-828AEA118EB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4" authorId="0" shapeId="0" xr:uid="{E0A70696-7371-45AE-87C0-4C29D355D62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4" authorId="1" shapeId="0" xr:uid="{057B7627-472E-49D6-A27E-CABC19F1582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4" authorId="0" shapeId="0" xr:uid="{C834492D-E437-4822-968C-2262F0DF80A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4" authorId="0" shapeId="0" xr:uid="{3F4D8689-DC88-447D-BD09-CF7B8504BD7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4" authorId="0" shapeId="0" xr:uid="{4261798C-BE27-4D81-9E7E-6702E077E0D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4" authorId="0" shapeId="0" xr:uid="{AC8E4B93-576D-4DE5-A181-510F9B2F658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5" authorId="0" shapeId="0" xr:uid="{689E7D79-BDB7-43BB-8298-1E6F0334B22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5" authorId="0" shapeId="0" xr:uid="{669D5033-6BAB-4C93-8CCC-F0DA5FF46B7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5" authorId="0" shapeId="0" xr:uid="{79CFF689-BD06-49DA-B31B-A4852F0665C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5" authorId="0" shapeId="0" xr:uid="{24C51FEA-62B9-4AD1-B15B-D6A670234FB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5" authorId="0" shapeId="0" xr:uid="{2F586A7C-7F17-40E8-8A10-2656902D430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5" authorId="1" shapeId="0" xr:uid="{9DBA162A-417E-4644-8A1E-74C18B10C46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5" authorId="0" shapeId="0" xr:uid="{57FC2180-384F-4B5D-900A-EE0212F8BE7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5" authorId="0" shapeId="0" xr:uid="{9BA63CD8-B89F-4228-A658-CFD2CA1BF6F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5" authorId="0" shapeId="0" xr:uid="{B756E1C2-1D42-41D2-8180-27B43E84E31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5" authorId="0" shapeId="0" xr:uid="{A462757B-18D1-457A-BE0D-2DDF844C4FA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6" authorId="0" shapeId="0" xr:uid="{E5A2EB07-AEF3-4617-9597-739FE5182CD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6" authorId="0" shapeId="0" xr:uid="{A5D56278-D338-4BB1-9D1C-0156A9A628C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6" authorId="0" shapeId="0" xr:uid="{ED581792-D100-4812-8F31-89F3EB20160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6" authorId="0" shapeId="0" xr:uid="{97743E6B-934A-4A34-9B3E-2F9DAAA5749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6" authorId="0" shapeId="0" xr:uid="{9B41E52E-EFE9-4A19-9D8F-8970B39958F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6" authorId="1" shapeId="0" xr:uid="{A36803BA-5168-4271-97D6-A7FE9395CAE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6" authorId="0" shapeId="0" xr:uid="{0EF8D1FD-92AE-4419-B65D-8757489F008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6" authorId="0" shapeId="0" xr:uid="{5579CEA3-5994-4CD3-88EF-7A6F34E3554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6" authorId="0" shapeId="0" xr:uid="{6006358D-742F-4EB4-BDC4-04B4DFE6BAB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6" authorId="0" shapeId="0" xr:uid="{4ED8C951-FD73-49DF-88BE-E06E1915763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7" authorId="0" shapeId="0" xr:uid="{30B6F246-5590-4AC4-8457-30854717D9E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7" authorId="0" shapeId="0" xr:uid="{7AFB911D-7C70-4B88-A16D-47E4F1EE9CA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7" authorId="0" shapeId="0" xr:uid="{72BDF44F-B962-4C78-9A54-E63FAB915BC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7" authorId="0" shapeId="0" xr:uid="{BCB9AC2E-203D-41C5-B712-18DB10B75BD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7" authorId="0" shapeId="0" xr:uid="{1FF9B01A-D768-4A2E-9273-1C5A65A02CF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7" authorId="1" shapeId="0" xr:uid="{09725528-FB29-46EF-9F4D-B1D6048566B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7" authorId="0" shapeId="0" xr:uid="{277E61DB-5296-4373-949D-A5B44E3E040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7" authorId="0" shapeId="0" xr:uid="{4A94B70C-A8A2-4EA9-A32E-F4263FC169B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7" authorId="0" shapeId="0" xr:uid="{B7C7B0E0-34B6-4EDF-AD21-72BDAEBD7FB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7" authorId="0" shapeId="0" xr:uid="{C966730D-75A7-43CB-8E14-72AD230F7C5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8" authorId="0" shapeId="0" xr:uid="{949406D7-D9CA-4E27-A24B-E9832254199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8" authorId="0" shapeId="0" xr:uid="{A18EC203-89EC-440C-9F93-1C848A52768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8" authorId="0" shapeId="0" xr:uid="{2548D72A-6202-4D78-8217-FD5AD9AA841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8" authorId="0" shapeId="0" xr:uid="{E56AD8EA-864D-4CE3-B626-1E308F8FD80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8" authorId="0" shapeId="0" xr:uid="{3B9661D8-7582-4352-A6F9-B782F6EBF4B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8" authorId="1" shapeId="0" xr:uid="{06F5ECB3-CF88-4210-8BE2-3D5DF21442F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8" authorId="0" shapeId="0" xr:uid="{A996C087-3D97-49E2-90DF-F69EFCA8ADB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8" authorId="0" shapeId="0" xr:uid="{B8E20067-C394-44B9-83C9-B55470E4C12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8" authorId="0" shapeId="0" xr:uid="{942487CA-422B-4CD1-AB39-C2E633AD657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8" authorId="0" shapeId="0" xr:uid="{29948F6D-2EB0-4F40-BE72-8728FE49FAF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09" authorId="0" shapeId="0" xr:uid="{3638B8B6-A839-4F63-8FC3-FFA57766AF8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09" authorId="0" shapeId="0" xr:uid="{BE75D34A-9D27-4107-B943-6C17F0ABB29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09" authorId="0" shapeId="0" xr:uid="{E5FADC98-3EF4-49E3-A4C7-AD52859B075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09" authorId="0" shapeId="0" xr:uid="{F4D774C7-5A24-411E-9189-5CF8145D322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09" authorId="0" shapeId="0" xr:uid="{4AB63982-90B7-4C75-8867-0533B0BB503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09" authorId="1" shapeId="0" xr:uid="{5B913388-624B-47B1-BFB0-252BE1A998A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09" authorId="0" shapeId="0" xr:uid="{131EA17E-D39F-4815-B40D-226A22146B2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09" authorId="0" shapeId="0" xr:uid="{2D0B1308-10A2-41AF-BB57-7E4C4F49387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09" authorId="0" shapeId="0" xr:uid="{23D73553-857A-499D-BF25-7D8A6AEB9BB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09" authorId="0" shapeId="0" xr:uid="{BC70A5F7-B35E-4D98-A960-4B61E84F202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0" authorId="0" shapeId="0" xr:uid="{2FFA7E86-0F37-4296-BB82-355B0098C6C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0" authorId="0" shapeId="0" xr:uid="{69109F14-6932-4C17-B4F8-7140B1215BF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0" authorId="0" shapeId="0" xr:uid="{61954B4C-7C86-4AEE-A1B9-37E62EBC0A2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0" authorId="0" shapeId="0" xr:uid="{13F115C6-2871-421C-A441-6BEEB958350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0" authorId="0" shapeId="0" xr:uid="{6AA32DB3-886E-4D1E-B701-DCE40ECB66A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0" authorId="1" shapeId="0" xr:uid="{74581B11-2C76-432A-B919-2344004540F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0" authorId="0" shapeId="0" xr:uid="{F57124CF-6EC8-448B-B090-D35209B2065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0" authorId="0" shapeId="0" xr:uid="{E227527E-8E59-4D09-9DB0-7A92261C456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0" authorId="0" shapeId="0" xr:uid="{1391603E-7D61-4FA5-A74E-900971D17E8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0" authorId="0" shapeId="0" xr:uid="{28EE22FB-2499-44A8-8929-F6CF0E3F181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1" authorId="0" shapeId="0" xr:uid="{E6E02616-4E25-4A4C-8A86-D5BC066B45A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1" authorId="0" shapeId="0" xr:uid="{B4AB50AF-B805-4416-AA58-3C0EE9EDB08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1" authorId="0" shapeId="0" xr:uid="{8F4FB709-1C2C-4A83-B3A8-06777A8F609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1" authorId="0" shapeId="0" xr:uid="{8A4EEBB9-6448-4A09-9C3A-D5BA87F9400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1" authorId="0" shapeId="0" xr:uid="{6065B7A9-3647-45E8-8AC0-32AD81933B3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1" authorId="1" shapeId="0" xr:uid="{7DB9219E-9A05-45F9-B4F5-043339A2AF8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1" authorId="0" shapeId="0" xr:uid="{2C9BAC3C-E10B-4638-83E8-354FAFDD59D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1" authorId="0" shapeId="0" xr:uid="{7BE8B63B-3120-479E-B821-CCD60455DC1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1" authorId="0" shapeId="0" xr:uid="{9778AA9C-15A7-416A-8563-C2968BE7FFE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1" authorId="0" shapeId="0" xr:uid="{98F87BB5-B607-4A76-81D2-5ED5A301484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2" authorId="0" shapeId="0" xr:uid="{06E5BDEA-7E8C-4089-8FA3-1DB49104D36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2" authorId="0" shapeId="0" xr:uid="{53BE058F-C80F-4852-B03E-D25BC6B9BBA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2" authorId="0" shapeId="0" xr:uid="{FF3CE265-2E89-4146-B6BD-3E3998C5BC1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2" authorId="0" shapeId="0" xr:uid="{45E514B8-7615-4EBF-BF58-56FC7C28FB5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2" authorId="0" shapeId="0" xr:uid="{65E4CAC5-99C5-4113-9A8C-42BCAEB452F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2" authorId="1" shapeId="0" xr:uid="{3B2F789E-9425-433D-AE30-E8508A48C6E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2" authorId="0" shapeId="0" xr:uid="{661CD824-145F-49BC-98C1-AEAE866F048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2" authorId="0" shapeId="0" xr:uid="{E84DD32F-1D2B-4F3C-9F18-257E2A845D6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2" authorId="0" shapeId="0" xr:uid="{1713535A-3C16-4657-B408-B15FC203187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2" authorId="0" shapeId="0" xr:uid="{7F9BAF2A-177B-4FA0-A662-1EC097F1D40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3" authorId="0" shapeId="0" xr:uid="{7582E4A4-E2AF-4ED5-B345-255E9AA1219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3" authorId="0" shapeId="0" xr:uid="{118817B8-D2BE-42D0-90F0-F2B43C04616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3" authorId="0" shapeId="0" xr:uid="{5F4E22E3-3130-4AFD-A7CA-3FB71EBE7A6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3" authorId="0" shapeId="0" xr:uid="{3472158C-1E23-4E1E-BBB4-81043AE77BF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3" authorId="0" shapeId="0" xr:uid="{3E8ADD61-B4B0-49C1-8B47-5D579856CE4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3" authorId="1" shapeId="0" xr:uid="{0E2AA0AE-DE9E-4A45-B9D8-54C3E34F8A9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3" authorId="0" shapeId="0" xr:uid="{03A32E82-2966-4D1E-A398-B8A7AEBE616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3" authorId="0" shapeId="0" xr:uid="{7122401C-DE7F-46B0-B4A3-121011755C2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3" authorId="0" shapeId="0" xr:uid="{E4F7CF21-E2D7-45E2-ADCE-3CC8B837BF4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3" authorId="0" shapeId="0" xr:uid="{BBA904F7-3139-4E54-96B6-C86D8E58F43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4" authorId="0" shapeId="0" xr:uid="{69BA6769-A619-4D06-99FC-FBDAB8D6F99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4" authorId="0" shapeId="0" xr:uid="{CB9B9929-0741-41AE-9DE4-E55E7BE3F59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4" authorId="0" shapeId="0" xr:uid="{56F1993A-064D-4BFD-8BCB-3E4DC9E450B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4" authorId="0" shapeId="0" xr:uid="{9866D65E-9A6B-4367-BD75-CE518A0C58C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4" authorId="0" shapeId="0" xr:uid="{10629AF0-4330-4638-A0A3-5C789041835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4" authorId="1" shapeId="0" xr:uid="{1F95266F-E1EF-4AEF-910C-886BD72A0AB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4" authorId="0" shapeId="0" xr:uid="{7E8FE6ED-8073-47E8-AC28-3A9EEDE83B2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4" authorId="0" shapeId="0" xr:uid="{F9BFF598-D484-49BC-AB00-14F52BD94F5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4" authorId="0" shapeId="0" xr:uid="{946E82B0-1792-453F-BE84-5A3AE60674C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4" authorId="0" shapeId="0" xr:uid="{42B4CF5B-F65A-420B-AB8F-56F02A35E16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5" authorId="0" shapeId="0" xr:uid="{B5B3DFB3-9C1C-4D52-A3CD-D9EA784D021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5" authorId="0" shapeId="0" xr:uid="{804F0C27-B5E2-494E-B8D2-65A72FA10BC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5" authorId="0" shapeId="0" xr:uid="{CE6ACFFE-D4B8-44AC-B5B1-92D15119F5C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5" authorId="0" shapeId="0" xr:uid="{09BBF57D-FF4D-4838-8700-AFE094AFE81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5" authorId="0" shapeId="0" xr:uid="{52CF228A-61D3-414B-88BA-2E8966CD833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5" authorId="1" shapeId="0" xr:uid="{4CCEE679-7355-4E53-8A35-85A20976003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5" authorId="0" shapeId="0" xr:uid="{869C6315-1979-49B0-8A18-FF4050318D4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5" authorId="0" shapeId="0" xr:uid="{A1867D02-76E1-4BEF-9C65-BADBB5B7164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5" authorId="0" shapeId="0" xr:uid="{925732D5-4538-4C83-8DBD-81E8876E4E1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5" authorId="0" shapeId="0" xr:uid="{20FEC90D-1022-4301-84F2-A647DC1EE27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6" authorId="0" shapeId="0" xr:uid="{4D0B4301-0D6B-44AF-98BB-80D31B64EF2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6" authorId="0" shapeId="0" xr:uid="{69BC3B15-8631-4E49-BDC2-F0228A6C642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6" authorId="0" shapeId="0" xr:uid="{A51B0644-C0F9-4FC8-9361-81BDE5E605B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6" authorId="0" shapeId="0" xr:uid="{26D22A1F-E582-4D4C-846C-1E33D73A8D5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6" authorId="0" shapeId="0" xr:uid="{27B87833-D4DF-47B8-8D69-2474B474FC7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6" authorId="1" shapeId="0" xr:uid="{1DF1C7EC-AAF1-4904-BBD4-8561057F97F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6" authorId="0" shapeId="0" xr:uid="{4D34FAB9-06CB-474C-A73F-99783C40ED0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6" authorId="0" shapeId="0" xr:uid="{83B7DA63-9F57-49C9-8216-6795352867E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6" authorId="0" shapeId="0" xr:uid="{9CB6DA5F-FF0F-4731-9379-69C9165B55E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6" authorId="0" shapeId="0" xr:uid="{AAF0652A-B8FC-47A3-9CB3-81B6F42B8EB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7" authorId="0" shapeId="0" xr:uid="{449A05B8-AE5F-48C0-8678-0A02982C164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7" authorId="0" shapeId="0" xr:uid="{3AE5CFA4-6803-405D-9892-05136B52188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7" authorId="0" shapeId="0" xr:uid="{A105722E-4904-4BCD-9682-B19196BE61F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7" authorId="0" shapeId="0" xr:uid="{6DB9A951-B67B-4BAC-8D3C-84AC584CA0E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7" authorId="0" shapeId="0" xr:uid="{5631CEE0-7E9D-43E0-8478-65599B27FC1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7" authorId="1" shapeId="0" xr:uid="{66DB9FA1-3F9A-4169-B343-08DBDB57F03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7" authorId="0" shapeId="0" xr:uid="{1D3539A8-CE0F-48A5-BA07-FE73267844E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7" authorId="0" shapeId="0" xr:uid="{C8BF8F44-15F5-4AE4-A47A-5ACD728019C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7" authorId="0" shapeId="0" xr:uid="{95EE5980-E27E-42B6-A27C-7110563E101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7" authorId="0" shapeId="0" xr:uid="{4A143FD2-25C2-4121-9797-167A1EF8876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8" authorId="0" shapeId="0" xr:uid="{63D2A93B-5BFE-4876-99E1-F33E08CFF9D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8" authorId="0" shapeId="0" xr:uid="{BA323818-70F7-4FBB-9956-8BA9E8149CF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8" authorId="0" shapeId="0" xr:uid="{894F7A27-EFF3-4B64-B2EF-5440C0144B8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8" authorId="0" shapeId="0" xr:uid="{CD997216-BC6B-4341-AAC6-C461A72F838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8" authorId="0" shapeId="0" xr:uid="{C9FCB3FF-1B33-4A78-AB97-B6DA1F6EB0E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8" authorId="1" shapeId="0" xr:uid="{71C67646-F8C6-494E-949E-7E257FEAA35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8" authorId="0" shapeId="0" xr:uid="{0D6323A0-A309-4ACF-AA3C-272032139C4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8" authorId="0" shapeId="0" xr:uid="{7777DAB4-754E-4A38-B76A-4FABB7DBA15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8" authorId="0" shapeId="0" xr:uid="{709EB56B-0E52-49EC-9B61-432513E2023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8" authorId="0" shapeId="0" xr:uid="{3ABF7F1C-B377-44DF-B8AF-4D02B2FD1B8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19" authorId="0" shapeId="0" xr:uid="{880CAFFA-BA54-4F58-9C5D-0A2BC3567DC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19" authorId="0" shapeId="0" xr:uid="{4192F346-DC02-4332-8BB0-4F64D99089B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19" authorId="0" shapeId="0" xr:uid="{EADEF8D1-405D-43B4-9AA5-8D33ED7E786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19" authorId="0" shapeId="0" xr:uid="{1CFD47E2-79BE-4BAD-B3E2-210EB870D77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19" authorId="0" shapeId="0" xr:uid="{A5C94EF5-88EF-447C-A2E8-29E3EAFC5B7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19" authorId="1" shapeId="0" xr:uid="{14495194-6AE3-4E76-9C20-BA76222A678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19" authorId="0" shapeId="0" xr:uid="{F25FC8FF-108B-4C2F-AE0B-A9223BD4C26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19" authorId="0" shapeId="0" xr:uid="{3E469EEE-264B-47D0-A824-01B6BAA3194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19" authorId="0" shapeId="0" xr:uid="{37CC7B91-93CB-4A25-9230-2F2D2AB9B4C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19" authorId="0" shapeId="0" xr:uid="{F5180B75-C219-4BD2-8FC7-2382354C34E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0" authorId="0" shapeId="0" xr:uid="{C2042AAD-3082-4243-87D4-89C94128863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0" authorId="0" shapeId="0" xr:uid="{6140E3A8-D190-496B-910C-313DEA8B4EA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0" authorId="0" shapeId="0" xr:uid="{C9DAA0A3-DA38-44FF-AB1D-D0A4C7E4B4F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0" authorId="0" shapeId="0" xr:uid="{4C7E67E0-79D9-48B0-9FC1-2AEABF2CD9D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0" authorId="0" shapeId="0" xr:uid="{6FFDC66E-D8AA-4A42-B334-D4FF6EE163C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0" authorId="1" shapeId="0" xr:uid="{2402ED90-19B1-4305-9FA1-30AF49D408D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0" authorId="0" shapeId="0" xr:uid="{3B79D8DD-EADA-4030-8113-2A94C2887AE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0" authorId="0" shapeId="0" xr:uid="{4C025BC0-BD29-4F73-9512-1AFD157AA67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0" authorId="0" shapeId="0" xr:uid="{ED454234-CBC9-4B1D-B6E2-E52336D5F3F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0" authorId="0" shapeId="0" xr:uid="{8C1F5FAE-B11E-4DAF-9764-8C46CB9A6F2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1" authorId="0" shapeId="0" xr:uid="{8026778B-2F86-4E2C-9488-0DE27115833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1" authorId="0" shapeId="0" xr:uid="{6024D2EF-A707-4E60-8886-306B427A439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1" authorId="0" shapeId="0" xr:uid="{CC0EE303-E960-4706-8A45-0739C8DF895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1" authorId="0" shapeId="0" xr:uid="{B4E9F7F7-19B7-4521-A69E-A8994EE2E97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1" authorId="0" shapeId="0" xr:uid="{7D7ADDB7-9736-409D-8542-7BED41AED06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1" authorId="1" shapeId="0" xr:uid="{08B8CD91-5A3C-4BE2-B7DF-C5624454FA5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1" authorId="0" shapeId="0" xr:uid="{6B550DE9-EF9E-45FE-97CD-DAEB7D799D6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1" authorId="0" shapeId="0" xr:uid="{21691B0B-0777-44F7-AD19-03D8D9AF213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1" authorId="0" shapeId="0" xr:uid="{557D3065-FB17-4E06-A31C-976E5425FA2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1" authorId="0" shapeId="0" xr:uid="{4FC03BBC-A854-48A5-99CC-A649415EEA0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2" authorId="0" shapeId="0" xr:uid="{1F3757EF-BF5D-467D-AF18-177BF8FA75B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2" authorId="0" shapeId="0" xr:uid="{BEBA4C14-CA01-40FB-8400-E1616062249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2" authorId="0" shapeId="0" xr:uid="{FDDC2C59-7714-40EB-A6B7-DBB7D865A7A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2" authorId="0" shapeId="0" xr:uid="{BCEAD61F-41B1-4303-84C8-F0947A9EFAF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2" authorId="0" shapeId="0" xr:uid="{B9E06110-D857-4845-BF5B-1C81C7DAB2C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2" authorId="1" shapeId="0" xr:uid="{42ABDF63-B703-42AA-BB85-EE4C2B1DD7B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2" authorId="0" shapeId="0" xr:uid="{CAD902D7-6DE8-4A64-9EDF-B774A905401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2" authorId="0" shapeId="0" xr:uid="{986F2EE3-E146-4404-B668-0B1B31836A9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2" authorId="0" shapeId="0" xr:uid="{79F76BF2-BB4C-484C-B604-5BC5919D616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2" authorId="0" shapeId="0" xr:uid="{ED28A990-C1C6-4025-9C6C-78966A482BC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3" authorId="0" shapeId="0" xr:uid="{54E8EBA4-0DAE-40E7-B901-103A24646D4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3" authorId="0" shapeId="0" xr:uid="{6CF9EAD9-2900-422E-8B84-A969F83DE21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3" authorId="0" shapeId="0" xr:uid="{73C52B41-C580-498F-B30F-3F95FA61D5D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3" authorId="0" shapeId="0" xr:uid="{17F586A1-D8A3-4D15-A0DA-BA3C8E709E0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3" authorId="0" shapeId="0" xr:uid="{4F5CF932-9CC2-49A3-83F3-E308A51839F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3" authorId="1" shapeId="0" xr:uid="{4F3631AE-39D1-48AB-B89B-E13B1BDBE6D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3" authorId="0" shapeId="0" xr:uid="{E113CAE0-AD2F-449A-88FE-DEB65CAE0BE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3" authorId="0" shapeId="0" xr:uid="{60A8ABEB-DE65-44A0-953F-F4F5E0E4AF8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3" authorId="0" shapeId="0" xr:uid="{74FCAAD6-2820-44B1-AC4B-599B210D28E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3" authorId="0" shapeId="0" xr:uid="{DDB3FBFF-3F37-4F6E-8570-F01C8E5FEE5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4" authorId="0" shapeId="0" xr:uid="{3EB1C3DA-0D07-40C1-8DA0-1DB9901E34E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4" authorId="0" shapeId="0" xr:uid="{3F13172D-CD8C-461B-AF0A-8B4CE8A4B30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4" authorId="0" shapeId="0" xr:uid="{CC640A20-1098-42A6-818D-9501DF372D8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4" authorId="0" shapeId="0" xr:uid="{8E004007-EC0C-4CC4-ABC9-89DEC025710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4" authorId="0" shapeId="0" xr:uid="{E6DF911E-0F98-4E88-A10D-11201F7B952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4" authorId="1" shapeId="0" xr:uid="{788012A0-D38F-4085-857E-11339206CAF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4" authorId="0" shapeId="0" xr:uid="{CC17FA84-6E61-4A38-AFF8-6921D5AE5B0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4" authorId="0" shapeId="0" xr:uid="{98C74A50-0860-4721-92E2-E6A89A41830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4" authorId="0" shapeId="0" xr:uid="{7DC59E17-EFBA-4E90-911E-37AE7959D57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4" authorId="0" shapeId="0" xr:uid="{9A8666D2-6175-4B32-81B8-4ABD63DC838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5" authorId="0" shapeId="0" xr:uid="{AA52F7A9-F896-4291-B7D9-DC5FDC610E6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5" authorId="0" shapeId="0" xr:uid="{1A49E9ED-8043-4A0B-B2D9-1C420EEB50B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5" authorId="0" shapeId="0" xr:uid="{AC1696DC-9B73-4095-8673-9DD5F3DDB5B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5" authorId="0" shapeId="0" xr:uid="{2AF43C4D-F1EE-485C-9879-65E7C46DE60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5" authorId="0" shapeId="0" xr:uid="{7C9F1E51-0663-4A44-BAE8-B4BFAFB90B4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5" authorId="1" shapeId="0" xr:uid="{09474FBC-1B0A-433C-A9F4-8393AA7545D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5" authorId="0" shapeId="0" xr:uid="{C728094B-A162-404A-B415-752CF010B6E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5" authorId="0" shapeId="0" xr:uid="{36F182FB-42E8-498F-977E-7E22428937D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5" authorId="0" shapeId="0" xr:uid="{FFBEDF23-CCF1-4F6C-9BE4-654E0B8F3EF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5" authorId="0" shapeId="0" xr:uid="{01B51D8D-C81E-4E73-A7C5-AB7CE51452F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6" authorId="0" shapeId="0" xr:uid="{7E6CCC8A-730E-4CF5-B40D-5A693D4AAE3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6" authorId="0" shapeId="0" xr:uid="{93A86E2A-5E6A-4DC6-B0F7-5E83350BF19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6" authorId="0" shapeId="0" xr:uid="{1AF5665C-EF48-45FA-8F11-9D3A623ED86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6" authorId="0" shapeId="0" xr:uid="{716BA8F4-0266-4799-A1E2-665EB30DA34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6" authorId="0" shapeId="0" xr:uid="{C1BC5CD0-EEF1-4A42-B6D9-7E87E5694A2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6" authorId="1" shapeId="0" xr:uid="{C371328E-8018-45CA-8ADC-C6D1721D241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6" authorId="0" shapeId="0" xr:uid="{CF2E84DA-575E-4CB9-84B7-BCA6C8AE538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6" authorId="0" shapeId="0" xr:uid="{260BB4ED-6E0F-4344-A741-6E6CC69090F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6" authorId="0" shapeId="0" xr:uid="{94B6B9C1-C757-42AC-8988-72576D4A93D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6" authorId="0" shapeId="0" xr:uid="{A7F36D38-8DE1-44FA-8D0C-A91168872FB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7" authorId="0" shapeId="0" xr:uid="{6FD77A19-D55A-4DD5-9784-85A8C14DCD2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7" authorId="0" shapeId="0" xr:uid="{8B803AD2-0A5A-4FD7-95EF-02013E59FCE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7" authorId="0" shapeId="0" xr:uid="{FCBDFE72-F14B-4A0D-B002-7576BBF6AE3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7" authorId="0" shapeId="0" xr:uid="{079EBE78-9025-4246-8338-938964F5D69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7" authorId="0" shapeId="0" xr:uid="{2EE8C80A-E612-453D-BFB3-C2CBA0B2AD7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7" authorId="1" shapeId="0" xr:uid="{7EB8A618-46B7-4874-AF12-A6CF5F127EF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7" authorId="0" shapeId="0" xr:uid="{6C986CDF-5156-41BF-83A8-6590A20C956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7" authorId="0" shapeId="0" xr:uid="{3FFEF565-B821-471A-B118-334224B44CC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7" authorId="0" shapeId="0" xr:uid="{73E38CE6-7E1E-483A-8123-7B214AD7561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7" authorId="0" shapeId="0" xr:uid="{DFDE9BC4-6820-48EE-912B-71DC0C242C4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8" authorId="0" shapeId="0" xr:uid="{498ACAFD-B03B-4828-B0FF-8B34E43BF69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8" authorId="0" shapeId="0" xr:uid="{3F06CF73-2708-4E9F-814B-27553ED9E14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8" authorId="0" shapeId="0" xr:uid="{41A00BAE-8F6A-45CB-AF0A-54446F1825D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8" authorId="0" shapeId="0" xr:uid="{B3EEABA4-01A0-4D59-B235-59487B1EDFF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8" authorId="0" shapeId="0" xr:uid="{0C64D79E-5CB7-4453-A03D-E8F11000B84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8" authorId="1" shapeId="0" xr:uid="{D75D865E-D053-47AA-A6F2-5C9AA01EDAA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8" authorId="0" shapeId="0" xr:uid="{E0B089B2-5FC0-4532-AFD4-4999B8CE561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8" authorId="0" shapeId="0" xr:uid="{514869F9-827F-47D4-B037-1A6B9BF5B53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8" authorId="0" shapeId="0" xr:uid="{07A8B9F3-7B71-400B-A099-64667BD0189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8" authorId="0" shapeId="0" xr:uid="{B44078E0-A6C5-406E-A29B-AADAD19D3E5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29" authorId="0" shapeId="0" xr:uid="{C6E02034-4AA9-4FDE-BA44-00EEF7AA1BC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29" authorId="0" shapeId="0" xr:uid="{C8D99F41-70D9-4658-BC69-3F7FC451F02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29" authorId="0" shapeId="0" xr:uid="{01EFF196-AB86-42A5-A1EF-88C5390BF41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29" authorId="0" shapeId="0" xr:uid="{96A43009-1692-4D41-9A6F-79E62776D7C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29" authorId="0" shapeId="0" xr:uid="{6F44FA45-C449-4723-BEA7-B4A8580D2F1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29" authorId="1" shapeId="0" xr:uid="{B4D20E80-78A6-4D05-8CDA-6A481FB9DD0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29" authorId="0" shapeId="0" xr:uid="{0219F4F3-7936-4928-9C25-0D56679C67C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29" authorId="0" shapeId="0" xr:uid="{73FD4086-5AF6-4512-9FF5-581E5F444B5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29" authorId="0" shapeId="0" xr:uid="{471A41ED-8D26-437B-923F-824574EF024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29" authorId="0" shapeId="0" xr:uid="{6EBA1FBC-1129-4314-BFB5-F9C47ADC9B9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0" authorId="0" shapeId="0" xr:uid="{7D65A69A-896E-4A0D-97C1-97EE1EF3982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0" authorId="0" shapeId="0" xr:uid="{9B9224B7-A3A8-4E9B-A8CA-0C48AE6DE62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0" authorId="0" shapeId="0" xr:uid="{31078527-BD3E-463B-BD19-57B3DA248FA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0" authorId="0" shapeId="0" xr:uid="{0D29889F-B876-42C9-BFBF-25BF74FFA93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0" authorId="0" shapeId="0" xr:uid="{0F651167-E189-4DFC-9407-8AD7A058628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0" authorId="1" shapeId="0" xr:uid="{4F3C2D2A-2E7F-4CB4-8FFF-30226C6BCB9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0" authorId="0" shapeId="0" xr:uid="{06A794BE-7166-482B-A654-8B97E921877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0" authorId="0" shapeId="0" xr:uid="{98AE081A-4CD7-4B6A-B3A6-7DF7273BCD0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0" authorId="0" shapeId="0" xr:uid="{78219AD2-6384-453C-8987-B882FE4B65C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0" authorId="0" shapeId="0" xr:uid="{D974BD13-5718-46AA-80E0-07F70F3B0CD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1" authorId="0" shapeId="0" xr:uid="{E4979D50-42E4-4ACC-A42F-75CBE7E73FA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1" authorId="0" shapeId="0" xr:uid="{9DA1487E-846F-4494-9D97-A3FDEBEC5AA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1" authorId="0" shapeId="0" xr:uid="{9C70EDA8-D103-40A2-8CBF-AF3AAA73207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1" authorId="0" shapeId="0" xr:uid="{104F2F70-9CA9-4AB6-B5AA-F95DB49FC41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1" authorId="0" shapeId="0" xr:uid="{AC5300A9-E279-4A14-B291-A9DAF8F1FAD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1" authorId="1" shapeId="0" xr:uid="{F2D14540-E5B9-416B-8C7A-24791808827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1" authorId="0" shapeId="0" xr:uid="{394A09FA-796A-406F-BCB8-26CF90C3E23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1" authorId="0" shapeId="0" xr:uid="{F493D114-2D11-41D9-82FF-4752A89F41F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1" authorId="0" shapeId="0" xr:uid="{E60F99FB-B600-4CD6-91D7-739D7E6A530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1" authorId="0" shapeId="0" xr:uid="{E0B794A5-B50C-4DC3-98D2-482DCBEB2C0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2" authorId="0" shapeId="0" xr:uid="{2152866A-6221-4E5E-B782-E1A128B9089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2" authorId="0" shapeId="0" xr:uid="{BBF85A09-3CBE-41AE-A47D-432A3850794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2" authorId="0" shapeId="0" xr:uid="{5E5FE826-B26F-4137-8EFE-E3CD320EC10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2" authorId="0" shapeId="0" xr:uid="{5332F2CC-E4AE-4B2B-AE37-1912077B76C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2" authorId="0" shapeId="0" xr:uid="{CA0A2391-BF87-4157-B6A0-10871871367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2" authorId="1" shapeId="0" xr:uid="{430DF24D-ECB0-4310-9C55-DFC7CDEE969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2" authorId="0" shapeId="0" xr:uid="{23217BC8-4EB7-470C-8ACE-E942CB1581C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2" authorId="0" shapeId="0" xr:uid="{2411232E-E5D6-4F80-B9B7-40F99F76DD6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2" authorId="0" shapeId="0" xr:uid="{E316913C-4401-4538-9BF2-C3CE3F1E20F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2" authorId="0" shapeId="0" xr:uid="{2353D6B6-52D6-492A-A3DB-0AEEE070BC7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3" authorId="0" shapeId="0" xr:uid="{E1C8AFB1-4F34-4094-9BB7-6C443D35552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3" authorId="0" shapeId="0" xr:uid="{8D651D38-6E69-4A81-A56A-70043E0B5CB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3" authorId="0" shapeId="0" xr:uid="{B7E84C42-EBCC-40F4-A21F-0B3CB141448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3" authorId="0" shapeId="0" xr:uid="{00A21101-DFB8-499D-9FD9-F1C3E69BAAA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3" authorId="0" shapeId="0" xr:uid="{38926E6A-5CC7-426C-9C39-48367509010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3" authorId="1" shapeId="0" xr:uid="{7AA520F3-0193-4C6D-A7FF-CBF973F8313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3" authorId="0" shapeId="0" xr:uid="{7C51B7C0-666A-4D01-8E6C-D1E8DBBA7FA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3" authorId="0" shapeId="0" xr:uid="{5AE3DFEF-2A23-4846-9E1A-1C930425025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3" authorId="0" shapeId="0" xr:uid="{86B79C15-3882-4DF5-9334-B08CEE49CAE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3" authorId="0" shapeId="0" xr:uid="{0B57C1B4-484B-44C7-8B78-94850F9EFD4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4" authorId="0" shapeId="0" xr:uid="{4EE7A707-A54F-4977-8B16-AC24CFB618F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4" authorId="0" shapeId="0" xr:uid="{00BDD726-03EC-4EC0-90FB-BEBBAAC7FC9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4" authorId="0" shapeId="0" xr:uid="{F20C8DF4-2162-49A9-880D-7F476392917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4" authorId="0" shapeId="0" xr:uid="{E26D336B-1D9E-4A09-93F1-C0C8229529A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4" authorId="0" shapeId="0" xr:uid="{77929B28-FB0C-42C5-B6E7-79093E85D9F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4" authorId="1" shapeId="0" xr:uid="{4E32B22D-801A-4F8C-8112-E3210D4C5D8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4" authorId="0" shapeId="0" xr:uid="{F2E521E2-2840-41B2-ADAE-9827616738F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4" authorId="0" shapeId="0" xr:uid="{C4665FBF-2BA4-410A-8FF0-5AFFE56FF1E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4" authorId="0" shapeId="0" xr:uid="{E1BCEADE-37DA-43BC-92B1-CCB5C730947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4" authorId="0" shapeId="0" xr:uid="{B8E73277-5422-4219-80AC-E8279DFF3F3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5" authorId="0" shapeId="0" xr:uid="{2D1FDD1D-9DB9-4906-8E60-13CC5F3D1DB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5" authorId="0" shapeId="0" xr:uid="{0F08BE51-4BB9-4D2E-BFF6-73F811ED78F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5" authorId="0" shapeId="0" xr:uid="{E8595CD8-398E-48EA-9F97-7C732C8EB4D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5" authorId="0" shapeId="0" xr:uid="{FAA87375-F8F5-4BA8-B766-7EE30196D56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5" authorId="0" shapeId="0" xr:uid="{A669E6EB-B07E-4E8B-8D1B-62884894969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5" authorId="1" shapeId="0" xr:uid="{C335B1D4-A404-41D7-9844-1C009BA312D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5" authorId="0" shapeId="0" xr:uid="{18825BA4-1B26-40C1-9638-F934A37FEB0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5" authorId="0" shapeId="0" xr:uid="{68218E1C-C79A-416A-84B6-7A7807A43AD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5" authorId="0" shapeId="0" xr:uid="{B640795D-EEB7-47B8-ADEC-30A1A3B0520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5" authorId="0" shapeId="0" xr:uid="{C22F5100-7384-4BD6-8AA0-06518BE9879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6" authorId="0" shapeId="0" xr:uid="{B42B13BD-38A1-4BD4-9B97-2F0655F4B9B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6" authorId="0" shapeId="0" xr:uid="{D3B7B7BE-21F3-4B27-A907-9E01622B94B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6" authorId="0" shapeId="0" xr:uid="{2DC761C5-FDB8-441D-A87D-12DCF57E733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6" authorId="0" shapeId="0" xr:uid="{8494BD06-4955-4836-80A2-D327262A317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6" authorId="0" shapeId="0" xr:uid="{7AD66BCE-95DC-472A-B051-8E0ED5FB6F6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6" authorId="1" shapeId="0" xr:uid="{92ABBA26-415A-47F9-95AF-E9DF72AC201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6" authorId="0" shapeId="0" xr:uid="{41C59A5F-E8DB-465C-9B45-EBA54173E76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6" authorId="0" shapeId="0" xr:uid="{89DC8593-BD9C-4474-BED2-5F1F147D69A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6" authorId="0" shapeId="0" xr:uid="{90ACF77B-FA83-4EFE-9AAE-8AB357484BE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6" authorId="0" shapeId="0" xr:uid="{4B29A5C8-49C7-4D23-9A7E-1372269F7E2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7" authorId="0" shapeId="0" xr:uid="{05691109-EA89-4EF5-901A-BDEE47E513F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7" authorId="0" shapeId="0" xr:uid="{BE70EA7C-52F2-45BA-B373-3BE9D80AEDA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7" authorId="0" shapeId="0" xr:uid="{1B03B3D0-D147-417E-BF8C-2B0CC7CA8AE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7" authorId="0" shapeId="0" xr:uid="{0AEB0C59-C0E5-4F58-939F-345D7774AA5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7" authorId="0" shapeId="0" xr:uid="{47A3D4BA-FFFA-4969-948D-6AAE89D65D6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7" authorId="1" shapeId="0" xr:uid="{7E9F5AD2-5961-431A-AAA6-0CFD359A0FE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7" authorId="0" shapeId="0" xr:uid="{39F9BEB7-037A-492A-A038-78A0D6553D0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7" authorId="0" shapeId="0" xr:uid="{BFF47307-B4D0-47D1-A1A6-AF106BFB096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7" authorId="0" shapeId="0" xr:uid="{3432B679-06C8-46CD-9068-AA42F1BE8C6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7" authorId="0" shapeId="0" xr:uid="{2C4D7811-8D0A-4745-B242-C8CE221A70E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8" authorId="0" shapeId="0" xr:uid="{AE75D4D1-1C64-451F-8DA7-5FB559E1C4D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8" authorId="0" shapeId="0" xr:uid="{0D912F50-7900-4821-AABB-12C7DCA39E7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8" authorId="0" shapeId="0" xr:uid="{046BB6F4-78D5-473C-B8DD-A2C20922BAE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8" authorId="0" shapeId="0" xr:uid="{0336CBD4-657B-4281-91D1-1C3F196ED12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8" authorId="0" shapeId="0" xr:uid="{8190D341-CDBF-480D-A168-9D63B46B774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8" authorId="1" shapeId="0" xr:uid="{A7D07CF7-06C3-4177-8B60-0702420456E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8" authorId="0" shapeId="0" xr:uid="{9B2C3346-A38E-4099-96B1-03FB9B225DE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8" authorId="0" shapeId="0" xr:uid="{49B89F44-88DD-41A4-8299-291D292C302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8" authorId="0" shapeId="0" xr:uid="{D5038CF9-F0F9-4BFA-AE22-22D51C48754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8" authorId="0" shapeId="0" xr:uid="{7C4BD0DB-F8A6-4D00-B09C-12B9C60C2C0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39" authorId="0" shapeId="0" xr:uid="{7AD5EA8F-66CA-4B4A-8688-2B21F7EE3F6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39" authorId="0" shapeId="0" xr:uid="{F3A33D9F-4D9D-4EEA-B42E-F2CBA8595C9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39" authorId="0" shapeId="0" xr:uid="{D7AACECB-D4CF-411F-A94A-9CD9310FB13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39" authorId="0" shapeId="0" xr:uid="{D85F7C7C-CC93-47D3-968A-C380EF7BCCC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39" authorId="0" shapeId="0" xr:uid="{8A1F16B4-060B-4469-85B5-EBA2557E557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39" authorId="1" shapeId="0" xr:uid="{9D321989-287D-4728-96B3-0C290F01FE1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39" authorId="0" shapeId="0" xr:uid="{EA3E0E6D-E7B1-4944-B8AD-1CC15744941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39" authorId="0" shapeId="0" xr:uid="{B31CF180-38CD-4C6B-B931-9BA9D79F105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39" authorId="0" shapeId="0" xr:uid="{A3125EFF-330E-4709-9EBC-9252B09F7DE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39" authorId="0" shapeId="0" xr:uid="{8DB1EA97-B8C4-4599-BD48-9C88EE5A72E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0" authorId="0" shapeId="0" xr:uid="{23CB7ADE-3A82-4825-84EF-48F1D91C483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0" authorId="0" shapeId="0" xr:uid="{98C0D367-7F9D-4033-A436-CE5A70B4B99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0" authorId="0" shapeId="0" xr:uid="{CF25E08A-A24A-4BFF-8CED-5FF1EA61721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0" authorId="0" shapeId="0" xr:uid="{3B0A8EED-AB0E-4F92-9728-1E2118E733E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0" authorId="0" shapeId="0" xr:uid="{EBBB4AFD-2A12-4AE8-BF45-F4EF333B44E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0" authorId="1" shapeId="0" xr:uid="{9441E152-704A-45AB-B86A-8CF78977022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0" authorId="0" shapeId="0" xr:uid="{0AF08E33-7877-42AE-9DE4-64668B75879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0" authorId="0" shapeId="0" xr:uid="{E3343FE2-12C7-4D1E-B844-96903FA9DAD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0" authorId="0" shapeId="0" xr:uid="{19505346-AC27-477A-BFEC-61135742AE0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0" authorId="0" shapeId="0" xr:uid="{CA70B9BE-31D2-4E8C-B600-91E3CF98998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1" authorId="0" shapeId="0" xr:uid="{F7F795D6-324F-4AD2-8B01-7B61CAC2E5F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1" authorId="0" shapeId="0" xr:uid="{D7465F0B-A204-4128-A10F-4AF6585ED69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1" authorId="0" shapeId="0" xr:uid="{D68754FC-3056-4A41-9B6B-E3292F09486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1" authorId="0" shapeId="0" xr:uid="{95B19DC0-3FF5-4E5C-9148-58814FFDAF0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1" authorId="0" shapeId="0" xr:uid="{73D1093A-CE60-4C07-9D10-975CF45174B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1" authorId="1" shapeId="0" xr:uid="{C6F14150-1F23-4087-8830-E2FF8DF5FF2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1" authorId="0" shapeId="0" xr:uid="{673BD3AB-37AD-445F-B806-409B5CB4006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1" authorId="0" shapeId="0" xr:uid="{59169DB6-E969-42F4-8AD5-2569D2B8A1D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1" authorId="0" shapeId="0" xr:uid="{DED41BB0-DC8B-408A-8F38-AB5CDB14A1F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1" authorId="0" shapeId="0" xr:uid="{C217C0B6-60EE-4335-9E55-8CBB6D48756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2" authorId="0" shapeId="0" xr:uid="{487E6D56-1405-4C72-9D80-EFFCECE4BEA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2" authorId="0" shapeId="0" xr:uid="{97A3DC9F-16EF-4654-A6E4-0789407190A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2" authorId="0" shapeId="0" xr:uid="{6858A2C2-BC74-487E-A35B-65EDAD58FC1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2" authorId="0" shapeId="0" xr:uid="{F0E7F994-5144-4279-8DF2-0381D6FE43F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2" authorId="0" shapeId="0" xr:uid="{833C2FE2-998E-48BB-B1F3-7B3FE0C533C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2" authorId="1" shapeId="0" xr:uid="{1DB15A6C-4167-403C-BB4A-DBA767A0C13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2" authorId="0" shapeId="0" xr:uid="{0640615F-8D8D-45DD-A4FA-6A16AB118EC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2" authorId="0" shapeId="0" xr:uid="{0AABC7DB-57FB-41B4-9A01-13BBDB4877A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2" authorId="0" shapeId="0" xr:uid="{8AF6E0A7-12CF-46A7-9A77-082B7506EAF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2" authorId="0" shapeId="0" xr:uid="{00793DA1-5AFE-4DCE-B4D1-C806F1BB539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3" authorId="0" shapeId="0" xr:uid="{5F502FF6-ED9F-4F34-A4D1-2891E156810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3" authorId="0" shapeId="0" xr:uid="{9074A4CE-19D0-4862-BBF1-E8EEC520C7A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3" authorId="0" shapeId="0" xr:uid="{DA996A45-A7A7-4756-8A5C-A3B23FDAC63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3" authorId="0" shapeId="0" xr:uid="{8E673AED-DC86-48F7-873A-3067F91197F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3" authorId="0" shapeId="0" xr:uid="{AF6E0B94-4AAA-4292-B5FB-F95756EDD91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3" authorId="1" shapeId="0" xr:uid="{17339B35-141E-4397-A467-378769FFCA6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3" authorId="0" shapeId="0" xr:uid="{EAA8CA9D-5358-4182-AABF-27175A15778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3" authorId="0" shapeId="0" xr:uid="{94580A56-8E12-45EC-8523-7DA5212C3B2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3" authorId="0" shapeId="0" xr:uid="{474C0605-4962-4550-99DC-C803786E528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3" authorId="0" shapeId="0" xr:uid="{3D74376D-312F-4021-AA47-2EE3320417C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4" authorId="0" shapeId="0" xr:uid="{AAF0BEAB-D541-4496-88A6-A28466ACA6B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4" authorId="0" shapeId="0" xr:uid="{99FFC1A8-6FE5-412A-AB8D-86EDC063626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4" authorId="0" shapeId="0" xr:uid="{D3426A89-88BD-4946-AB33-B9E2C15BD32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4" authorId="0" shapeId="0" xr:uid="{727409FE-B8D4-4F49-BD83-5D3FF614E3D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4" authorId="0" shapeId="0" xr:uid="{E48A5564-F061-4290-B309-5EF31A1467F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4" authorId="1" shapeId="0" xr:uid="{7A1BD24B-ED9D-40CE-89CD-8FA39EB15A3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4" authorId="0" shapeId="0" xr:uid="{C4660B4E-BE71-4DDB-9EFF-705C42F36B1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4" authorId="0" shapeId="0" xr:uid="{53B9323C-5046-4DE9-8EBE-88F3CA94478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4" authorId="0" shapeId="0" xr:uid="{B786A060-B70A-4A8E-81CF-0437ED8DF7F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4" authorId="0" shapeId="0" xr:uid="{9DB5DE8A-9B20-48EE-842C-8EB16C70889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5" authorId="0" shapeId="0" xr:uid="{30D7D3C7-CB85-4FD7-B0F9-22D35F1EDDA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5" authorId="0" shapeId="0" xr:uid="{04A022E7-13CC-4A57-910F-F17254032F9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5" authorId="0" shapeId="0" xr:uid="{347EDB96-5FE4-4D62-8909-68261BE5DE1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5" authorId="0" shapeId="0" xr:uid="{B4A6D235-9944-430A-88AD-2859EE0D44B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5" authorId="0" shapeId="0" xr:uid="{1E97BC48-9505-471B-9667-83DA438DECA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5" authorId="1" shapeId="0" xr:uid="{34B963F1-1430-41C3-88E8-B30B3D693FE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5" authorId="0" shapeId="0" xr:uid="{4AEA6277-7E5B-4886-9A50-F2A40D68C8E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5" authorId="0" shapeId="0" xr:uid="{4F7CDE5F-196C-4703-8089-5854D45A743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5" authorId="0" shapeId="0" xr:uid="{A1E1BDA3-7F77-420E-BB88-7B8D77A06FB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5" authorId="0" shapeId="0" xr:uid="{F69B2786-E332-4E09-91BD-4CBF47AE5D6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6" authorId="0" shapeId="0" xr:uid="{0D715B68-74A9-47CA-8C82-7DE01E3F085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6" authorId="0" shapeId="0" xr:uid="{277AA77B-9420-4F82-9347-091410EC6F3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6" authorId="0" shapeId="0" xr:uid="{B1794309-EB25-4A35-B9D1-5937D3E1EE4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6" authorId="0" shapeId="0" xr:uid="{61C43DE4-792D-4D97-A76A-EB912957E54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6" authorId="0" shapeId="0" xr:uid="{04E6B43A-F179-401D-847C-7BA585064B5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6" authorId="1" shapeId="0" xr:uid="{E52A38FB-B8E0-424C-A48C-E6BDB7B305E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6" authorId="0" shapeId="0" xr:uid="{FE0B388D-3FE3-480D-A316-F98008FDA68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6" authorId="0" shapeId="0" xr:uid="{2901D730-95DF-4F91-99C6-40B62FD39AA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6" authorId="0" shapeId="0" xr:uid="{E8D4FC65-9EDA-4F84-ABC4-2599D9EF602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6" authorId="0" shapeId="0" xr:uid="{87B97241-4C55-4660-A35E-3B5DB8AF249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7" authorId="0" shapeId="0" xr:uid="{54D87252-D73A-41D8-BC4B-A63A7495623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7" authorId="0" shapeId="0" xr:uid="{1F56B7FA-3DD3-42A3-87E1-47EC779891D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7" authorId="0" shapeId="0" xr:uid="{A3FC928E-0210-4026-B4CD-175B3A826B5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7" authorId="0" shapeId="0" xr:uid="{4403FF05-BD6C-40AF-9232-E0B09805E78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7" authorId="0" shapeId="0" xr:uid="{08B7CCBC-B709-4EBF-A7A4-B78CCB79708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7" authorId="1" shapeId="0" xr:uid="{262C7521-131A-4D13-82A7-D179049F143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7" authorId="0" shapeId="0" xr:uid="{86B8AD32-7A7E-4930-B20A-48A04C70840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7" authorId="0" shapeId="0" xr:uid="{481814CD-E66B-480E-87A1-A2E7AA6ED37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7" authorId="0" shapeId="0" xr:uid="{589BFA3D-151B-4E20-8A16-CF9893D8D21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7" authorId="0" shapeId="0" xr:uid="{68EB4ABA-7B18-499E-A0CC-DB20AD2150E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8" authorId="0" shapeId="0" xr:uid="{6BB49E13-9807-45AD-879A-E2B2B2B8E34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8" authorId="0" shapeId="0" xr:uid="{2090461C-F176-4EA4-B58D-9BF05C14621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8" authorId="0" shapeId="0" xr:uid="{17C7304B-7A1D-4323-BAEC-2A16E07664F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8" authorId="0" shapeId="0" xr:uid="{D29B8455-DEA2-48E9-AD5F-456DEFB3BDE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8" authorId="0" shapeId="0" xr:uid="{433AE4F2-C727-4451-A791-1B1F3BF1D7B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8" authorId="1" shapeId="0" xr:uid="{B12B5B33-6972-4554-B557-C34D564FDF6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8" authorId="0" shapeId="0" xr:uid="{0CC11B23-79EA-4C33-A19F-578EF8C7418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8" authorId="0" shapeId="0" xr:uid="{D39AE895-A429-4C38-B0C9-FF48A9C1061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8" authorId="0" shapeId="0" xr:uid="{B711E792-DD8B-468E-A2CE-C0B0D7F617E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8" authorId="0" shapeId="0" xr:uid="{47BBF9B5-8246-4649-90F6-F2A35F547B2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49" authorId="0" shapeId="0" xr:uid="{CA28B4D4-728B-4091-829E-4ADD7897BCA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49" authorId="0" shapeId="0" xr:uid="{A500F067-48E3-45C3-8A2D-BB7728AAC3B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49" authorId="0" shapeId="0" xr:uid="{11FDD788-3193-49BA-B539-1DDB4285027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49" authorId="0" shapeId="0" xr:uid="{8F82E178-23E2-45BE-BD69-452233A7B06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49" authorId="0" shapeId="0" xr:uid="{FFD61E91-7E07-410B-A618-9A8B11C870C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49" authorId="1" shapeId="0" xr:uid="{0A6BBA73-8781-485E-961B-3BD074656E1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49" authorId="0" shapeId="0" xr:uid="{73569F88-45C7-4B6B-A093-37BCC790AE4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49" authorId="0" shapeId="0" xr:uid="{0599C23A-40DA-4A53-9C5D-4CA48527F60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49" authorId="0" shapeId="0" xr:uid="{B92E4297-327E-4A8F-8114-AE0C39FF9CA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49" authorId="0" shapeId="0" xr:uid="{3DEC7D53-27BE-460E-8A19-6C5F717A1AC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0" authorId="0" shapeId="0" xr:uid="{5FC615AA-31EE-4F25-8BF3-3538229B969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0" authorId="0" shapeId="0" xr:uid="{12DA3B0D-8FDD-44E2-BD38-015D743BC7A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0" authorId="0" shapeId="0" xr:uid="{14A17EDB-0951-4CE9-956B-927C9A5EE2B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0" authorId="0" shapeId="0" xr:uid="{590479A4-CA37-4EF1-823D-8255DCEA3B7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0" authorId="0" shapeId="0" xr:uid="{199A5591-4E6D-441D-99C1-3F4DDCC662D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0" authorId="1" shapeId="0" xr:uid="{EEB614ED-5CEA-488E-BEA1-5B175F5B53F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0" authorId="0" shapeId="0" xr:uid="{D9BC6E16-D068-4E77-84D0-DAC5B7FFD40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0" authorId="0" shapeId="0" xr:uid="{ED07D108-C1C9-44E0-9BF8-CE0ABA33DD6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0" authorId="0" shapeId="0" xr:uid="{B4260DB9-7792-4832-A521-78BDABBA491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0" authorId="0" shapeId="0" xr:uid="{62B6EB7E-4D43-40A4-8664-ECF3DDE9A94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1" authorId="0" shapeId="0" xr:uid="{F48CC1DA-4415-48D7-A458-67DFFD329BB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1" authorId="0" shapeId="0" xr:uid="{8E08FE49-F0F3-45F8-B967-D4C78686C83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1" authorId="0" shapeId="0" xr:uid="{7833FEB0-5BD9-4D79-8122-0C2D5AC3905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1" authorId="0" shapeId="0" xr:uid="{60AC6EB7-FD4D-4D8D-8A9F-BDD6E7668EB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1" authorId="0" shapeId="0" xr:uid="{6B7DE1BF-3232-4CF3-A438-AA60CEA9E2B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1" authorId="1" shapeId="0" xr:uid="{19D7C752-4AFA-4B83-824A-49E88BD15E8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1" authorId="0" shapeId="0" xr:uid="{BC40623A-457B-43A3-BE4B-ACA37BC6C10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1" authorId="0" shapeId="0" xr:uid="{CC8A7FB9-6C86-4C31-808C-5003B3C732C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1" authorId="0" shapeId="0" xr:uid="{5B9FFECE-21D2-471C-979D-C4F73C2E2B0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1" authorId="0" shapeId="0" xr:uid="{5DEC6812-98D0-4FA9-B77B-44A0FCA0882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2" authorId="0" shapeId="0" xr:uid="{88529DA7-4C2F-48EB-9511-60DD7839476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2" authorId="0" shapeId="0" xr:uid="{73C9A3C4-B87A-4DAF-8662-8D41781C03B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2" authorId="0" shapeId="0" xr:uid="{885A681D-9B75-492E-957E-B8FED5C6BB5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2" authorId="0" shapeId="0" xr:uid="{6DF622A3-9B82-480A-86C1-1949899C472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2" authorId="0" shapeId="0" xr:uid="{7AEE911F-F5CE-4399-B153-88C6CE8E47E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2" authorId="1" shapeId="0" xr:uid="{DD81010C-B651-4760-A9B3-C461B3722C3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2" authorId="0" shapeId="0" xr:uid="{657E0454-C8DE-4EB1-A3B4-6A189629C90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2" authorId="0" shapeId="0" xr:uid="{842B5C8F-8A73-441B-AF20-065CE8358B8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2" authorId="0" shapeId="0" xr:uid="{101E7F78-A083-4F24-A7D1-49911C789DD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2" authorId="0" shapeId="0" xr:uid="{8703A073-AB69-469E-ABA2-66939DF9228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3" authorId="0" shapeId="0" xr:uid="{E34523E7-8EA4-4F8C-8474-B0E3422923A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3" authorId="0" shapeId="0" xr:uid="{868A8556-F05E-4EB0-8DE2-4B01AA9F279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3" authorId="0" shapeId="0" xr:uid="{29D109FF-0CCD-4C4A-A103-FB3AE88488F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3" authorId="0" shapeId="0" xr:uid="{4D5E4C62-CD29-49D9-814D-3F3501D1169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3" authorId="0" shapeId="0" xr:uid="{E2734510-EB3B-4BD2-8CA5-BC90D0E0FF8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3" authorId="1" shapeId="0" xr:uid="{95499CE8-BF51-41DB-92F5-4A4D66750CA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3" authorId="0" shapeId="0" xr:uid="{D106576F-34DA-4DED-A61B-C0EC5B3FE5C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3" authorId="0" shapeId="0" xr:uid="{7BCA6680-10E0-4009-A144-B03F5E56E32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3" authorId="0" shapeId="0" xr:uid="{76EA5E99-7B3C-4DD5-9E34-F0D4E8409DD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3" authorId="0" shapeId="0" xr:uid="{30CA430A-FDB4-4F58-AD11-628069A6F56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4" authorId="0" shapeId="0" xr:uid="{6E11EDEC-91B1-480F-9224-275A7FC47BF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4" authorId="0" shapeId="0" xr:uid="{F0072E13-690B-45D8-AE10-FE55CA0A698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4" authorId="0" shapeId="0" xr:uid="{63876164-DFAF-4C7A-B206-0352F8B697A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4" authorId="0" shapeId="0" xr:uid="{22FBE067-F18D-4F0E-809C-0446A492C7E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4" authorId="0" shapeId="0" xr:uid="{9F974E5D-0682-4DA0-BB8C-082DEAD8878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4" authorId="1" shapeId="0" xr:uid="{E5B48E86-4AB3-42E0-B0CC-65A72D69603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4" authorId="0" shapeId="0" xr:uid="{0FE04CC1-F66F-4B30-984A-E43F556DB4C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4" authorId="0" shapeId="0" xr:uid="{18922303-94F8-4887-8910-C19A8E813B5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4" authorId="0" shapeId="0" xr:uid="{A70460D8-EF1D-4A83-B087-A53B90E4378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4" authorId="0" shapeId="0" xr:uid="{9CCA492D-953F-4534-8F82-112A346ADD1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5" authorId="0" shapeId="0" xr:uid="{E59F2D1D-385E-43D5-9792-ED9AAC2BC03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5" authorId="0" shapeId="0" xr:uid="{A3D04EE1-CC30-4F63-8D33-998EF7F87B9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5" authorId="0" shapeId="0" xr:uid="{12E53A40-CAFA-4F30-8378-2AC7D417F2D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5" authorId="0" shapeId="0" xr:uid="{F56DB077-A848-4B71-9110-F821D838D8F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5" authorId="0" shapeId="0" xr:uid="{2B111AFA-5F72-4562-B5D0-671A89CC5F9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5" authorId="1" shapeId="0" xr:uid="{A2A522B6-1FBE-4F30-AEB2-4DB3379E282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5" authorId="0" shapeId="0" xr:uid="{12C534D7-D5BC-46F5-A46B-2A4A49F9C0C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5" authorId="0" shapeId="0" xr:uid="{FCBCC892-6801-4624-8D3D-6E1BE88C13E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5" authorId="0" shapeId="0" xr:uid="{A156DDDA-186E-4E90-B4BB-12262C93420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5" authorId="0" shapeId="0" xr:uid="{9ABE52B8-3A60-46A0-AAFC-9DACF5DCBAA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6" authorId="0" shapeId="0" xr:uid="{30901F75-922B-4C25-9F0E-D0E4EB6B3E8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6" authorId="0" shapeId="0" xr:uid="{1924007F-BB4B-42B2-8A6E-001A693E208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6" authorId="0" shapeId="0" xr:uid="{263C86E6-0BA6-40E3-AA37-1A3B476A953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6" authorId="0" shapeId="0" xr:uid="{904072F5-E89A-4FB1-9296-E05709B5C08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6" authorId="0" shapeId="0" xr:uid="{886F9DAC-94E6-4874-B871-B4BFFEA5455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6" authorId="1" shapeId="0" xr:uid="{1A00D6E7-B5F0-46E0-837E-3D32E968BC0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6" authorId="0" shapeId="0" xr:uid="{C86E4AA4-C5CB-4948-92C3-970AFD738BD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6" authorId="0" shapeId="0" xr:uid="{2BBC7ED0-E3F9-40F1-A4E2-B9E27FF87CB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6" authorId="0" shapeId="0" xr:uid="{A949BF6B-B968-4AAB-B889-0EAC9CEEFD4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6" authorId="0" shapeId="0" xr:uid="{DA82F5F2-C8B1-4A45-8042-C9B4D830D95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7" authorId="0" shapeId="0" xr:uid="{4C9BFC52-7438-4112-A561-FD868459B5F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7" authorId="0" shapeId="0" xr:uid="{A6BF8643-1A8F-4A59-A417-FE6C1A6947E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7" authorId="0" shapeId="0" xr:uid="{A6FCC265-6FF8-48B5-A227-C9CFDC9BBC5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7" authorId="0" shapeId="0" xr:uid="{5F808280-AB67-4690-88E1-AD1AACB3E56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7" authorId="0" shapeId="0" xr:uid="{97E5D116-98FB-4E0D-9C38-3A8AA56D9D4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7" authorId="1" shapeId="0" xr:uid="{2C5F889C-17B2-4EFB-9349-07E8CBC2C5F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7" authorId="0" shapeId="0" xr:uid="{C2632E03-8F36-4290-930D-6042BFFFCA2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7" authorId="0" shapeId="0" xr:uid="{3F6B244D-9CB0-4565-8A78-36ACB7DF04C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7" authorId="0" shapeId="0" xr:uid="{A8C74E0F-BFBA-4E3D-98A9-7281440CD1B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7" authorId="0" shapeId="0" xr:uid="{4D71A098-9F70-4CBF-8DEF-90BB9B6AEC3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8" authorId="0" shapeId="0" xr:uid="{07838D32-0212-457C-B2F4-055A0797825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8" authorId="0" shapeId="0" xr:uid="{FD0F0A09-1318-4E22-B343-5D6CAC9D9D0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8" authorId="0" shapeId="0" xr:uid="{6419C0A5-FA84-421C-8173-B3BB5E96F3D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8" authorId="0" shapeId="0" xr:uid="{48ADECDE-8BFF-46CD-8EAD-F012AB26402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8" authorId="0" shapeId="0" xr:uid="{CD3EE5BD-C67F-4203-9E00-733A4A56B54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8" authorId="1" shapeId="0" xr:uid="{67BBC2E1-C3A6-4340-927A-B517164DF89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8" authorId="0" shapeId="0" xr:uid="{915248B3-57FE-4809-8ACE-BB38B9E0005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8" authorId="0" shapeId="0" xr:uid="{76A48D1E-9113-4FBE-88DB-4B741A28536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8" authorId="0" shapeId="0" xr:uid="{827E8F3D-3768-446A-8039-E5E39B494CA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8" authorId="0" shapeId="0" xr:uid="{2DAB5AE1-C511-4BAB-B763-87374B79090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59" authorId="0" shapeId="0" xr:uid="{EB28C8AD-267F-49AD-82BC-6E3F79506B0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59" authorId="0" shapeId="0" xr:uid="{31654653-953D-4D3D-85C8-2CC823F2B8C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59" authorId="0" shapeId="0" xr:uid="{FF984F1F-BF35-4F8D-ABD0-EC434145D96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59" authorId="0" shapeId="0" xr:uid="{307C42D5-85F3-439B-B6CC-76F4B32D62F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59" authorId="0" shapeId="0" xr:uid="{7012D137-7A8D-4772-8DF9-785DE8657B5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59" authorId="1" shapeId="0" xr:uid="{FD5145ED-9486-407A-9040-075E432A4BC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59" authorId="0" shapeId="0" xr:uid="{3D3506A1-6B98-42AE-8963-F915576ACFA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59" authorId="0" shapeId="0" xr:uid="{665D3CF1-8C11-425A-B851-21467387295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59" authorId="0" shapeId="0" xr:uid="{326AABD8-254B-4AC0-9529-A879799DE58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59" authorId="0" shapeId="0" xr:uid="{45403495-0974-4D8B-B66B-1448C4CEFDE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0" authorId="0" shapeId="0" xr:uid="{6A83BF6E-91A2-4606-B789-B34C939C303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0" authorId="0" shapeId="0" xr:uid="{2D777F74-E92E-434D-B893-4F342527AA9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0" authorId="0" shapeId="0" xr:uid="{A69BE0A7-C1C1-40CA-8BB9-9DC815A3FDF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0" authorId="0" shapeId="0" xr:uid="{78B636FF-A1F3-4631-BE59-E63DD06FA25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0" authorId="0" shapeId="0" xr:uid="{476626BD-5CAC-4A78-9893-7038167BFF4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0" authorId="1" shapeId="0" xr:uid="{D5BAD84E-427B-4A2C-BE2E-A521451F15E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0" authorId="0" shapeId="0" xr:uid="{2AF99E12-C7AA-4825-83AF-0C52030BE62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0" authorId="0" shapeId="0" xr:uid="{5EA1CA01-BB0F-4050-B6E7-FD7950FCA65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0" authorId="0" shapeId="0" xr:uid="{D40DC3A2-9DCC-4068-8586-927C946D320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0" authorId="0" shapeId="0" xr:uid="{17036E10-91D4-4E07-8AE1-CFC03E5BB2F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1" authorId="0" shapeId="0" xr:uid="{F1E06108-2EEC-4F64-9103-C3EC729FE69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1" authorId="0" shapeId="0" xr:uid="{2BD394D8-BAFE-4DD4-A414-D65818657EE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1" authorId="0" shapeId="0" xr:uid="{A2822EEF-D80B-4F83-9F99-99FFBADCB62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1" authorId="0" shapeId="0" xr:uid="{36117DBA-FE75-4473-9266-7E56C62B959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1" authorId="0" shapeId="0" xr:uid="{FF3814C7-660E-4CFA-A729-D603B299239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1" authorId="1" shapeId="0" xr:uid="{DA2A6ADE-0220-4476-A2D3-2C723F124EF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1" authorId="0" shapeId="0" xr:uid="{DAEC3C76-C80A-4CBE-9364-C798BACBA0F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1" authorId="0" shapeId="0" xr:uid="{76023459-ABF1-4809-81ED-AECE653E02F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1" authorId="0" shapeId="0" xr:uid="{237EA5B2-B5F1-4CF4-8576-B2A6E6414D3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1" authorId="0" shapeId="0" xr:uid="{6A6DDB93-29D3-408F-A1D0-83B8DF3A107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2" authorId="0" shapeId="0" xr:uid="{B8AF4974-4E75-4EF8-9E52-21F9C0DDB96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2" authorId="0" shapeId="0" xr:uid="{C3608EF3-2EDF-41FC-82D5-20B5E197DBE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2" authorId="0" shapeId="0" xr:uid="{DB337B9F-4455-4CA1-8D94-6CC7EECDED9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2" authorId="0" shapeId="0" xr:uid="{955A8676-367E-473D-8046-53C11A177FD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2" authorId="0" shapeId="0" xr:uid="{30FABADC-6E4E-4FDD-AE0A-B9AB03C23D4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2" authorId="1" shapeId="0" xr:uid="{854E209E-E2DF-4854-8544-878D5DCFE5F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2" authorId="0" shapeId="0" xr:uid="{7AB985A8-B6DB-41DE-8D25-E9E696327E6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2" authorId="0" shapeId="0" xr:uid="{15F80844-1B52-4089-9134-472847750B4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2" authorId="0" shapeId="0" xr:uid="{26CEA47E-22BB-4DDE-9CEF-DE25F4F697B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2" authorId="0" shapeId="0" xr:uid="{33A8AC00-FA1F-4210-9D60-02F8D390F94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3" authorId="0" shapeId="0" xr:uid="{3152F9F5-F241-4C46-AA09-A2B4F7B8C20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3" authorId="0" shapeId="0" xr:uid="{BAAF0A49-5DC8-4940-B813-BAEF0A43B0C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3" authorId="0" shapeId="0" xr:uid="{B5AD2D1E-DE29-41CD-AEAF-C38E8CB14D4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3" authorId="0" shapeId="0" xr:uid="{C5E3C09A-F003-41A5-A1C0-AB000274A58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3" authorId="0" shapeId="0" xr:uid="{FAC3EB2E-DB86-4E06-8252-48A98F800A5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3" authorId="1" shapeId="0" xr:uid="{C2D058B1-2A34-4379-A1AA-A2726FAC1AB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3" authorId="0" shapeId="0" xr:uid="{086E4676-E028-40F2-AF13-2A1A9F978E3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3" authorId="0" shapeId="0" xr:uid="{DF2F2E46-2F37-4192-97E4-8EC76FDC2AA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3" authorId="0" shapeId="0" xr:uid="{FFF5CC22-E2C1-4D30-8F29-B6651D003EC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3" authorId="0" shapeId="0" xr:uid="{43D4299A-14C2-467C-BDAD-3D367C5F24D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4" authorId="0" shapeId="0" xr:uid="{77DC8603-704D-4D56-91E7-DF431407360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4" authorId="0" shapeId="0" xr:uid="{BA0B138F-04ED-41F2-A0D6-907EB219688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4" authorId="0" shapeId="0" xr:uid="{C0247E0C-3C06-4A6C-ACDC-9C65DED64CF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4" authorId="0" shapeId="0" xr:uid="{1D52C9BC-9495-420A-9172-336D629A185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4" authorId="0" shapeId="0" xr:uid="{371A82EC-2031-4D89-BBDF-3F886915361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4" authorId="1" shapeId="0" xr:uid="{B1D4B9F6-3322-4C85-8455-66048717BDB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4" authorId="0" shapeId="0" xr:uid="{99492405-221A-4853-AAEF-31F260B08B2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4" authorId="0" shapeId="0" xr:uid="{B7BE91C3-D2F0-42AF-B1E0-A55E6261701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4" authorId="0" shapeId="0" xr:uid="{0D9D0B97-BF14-4D14-B80F-699D3A11461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4" authorId="0" shapeId="0" xr:uid="{92BE5FC6-4852-42B0-946B-1375AED3045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5" authorId="0" shapeId="0" xr:uid="{4B7DA69E-8B2A-457D-8199-001802DAAD7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5" authorId="0" shapeId="0" xr:uid="{5A229980-6DD0-4479-ACE1-4177C09D596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5" authorId="0" shapeId="0" xr:uid="{C170222B-3BE7-42D6-835D-AD67D7B9047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5" authorId="0" shapeId="0" xr:uid="{8EE2D2AE-5E89-4657-A8F1-0640478A417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5" authorId="0" shapeId="0" xr:uid="{298DEF27-F1F3-4AD8-8304-318A41738B9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5" authorId="1" shapeId="0" xr:uid="{AC903C72-1AD4-4BF6-85DD-654C6B87713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5" authorId="0" shapeId="0" xr:uid="{DA427142-B48C-49B0-9CF8-206E54271F0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5" authorId="0" shapeId="0" xr:uid="{FF527B1C-2DAB-4301-843A-6DB26AA87FD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5" authorId="0" shapeId="0" xr:uid="{39F75D34-EFC0-4EF2-A192-A2574DBBF0F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5" authorId="0" shapeId="0" xr:uid="{32812E38-CD8B-4067-80A3-0B8B33ACF78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6" authorId="0" shapeId="0" xr:uid="{EACFE523-654F-472A-8828-FE62F5DF191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6" authorId="0" shapeId="0" xr:uid="{B33C4C7B-EA03-4769-A6C1-C6BA17803E7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6" authorId="0" shapeId="0" xr:uid="{F1EADC1E-4C9C-4B5B-ACE2-8CB9B15BCC5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6" authorId="0" shapeId="0" xr:uid="{8683F1BF-61AC-4DF5-B384-55187772A2C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6" authorId="0" shapeId="0" xr:uid="{09574D09-0E57-4117-8179-9913FE1C597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6" authorId="1" shapeId="0" xr:uid="{8ADEB67F-35D2-4342-BFCD-8AD057837A3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6" authorId="0" shapeId="0" xr:uid="{BAE7AFC0-7AD5-4B16-B4E0-2CA83E2E186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6" authorId="0" shapeId="0" xr:uid="{546891E4-C143-437D-9828-4AC170F5DDE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6" authorId="0" shapeId="0" xr:uid="{DA3E7B1C-B866-4BED-A38B-890057F7CF6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6" authorId="0" shapeId="0" xr:uid="{905BDA73-7849-48E0-B9CA-351C8BC028C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7" authorId="0" shapeId="0" xr:uid="{24EAD735-A55F-41D1-A1B4-C67A6D1761F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7" authorId="0" shapeId="0" xr:uid="{3090E824-7114-45C3-892D-41EA1834FB0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7" authorId="0" shapeId="0" xr:uid="{680DC1E7-DA87-48BF-ACE3-D538FD5CF86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7" authorId="0" shapeId="0" xr:uid="{306C0B0B-6BE1-4A87-8FB3-88E52637354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7" authorId="0" shapeId="0" xr:uid="{38535933-BD81-4519-9A8C-8123B0A60B1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7" authorId="1" shapeId="0" xr:uid="{3E7D1F72-75F0-4951-8189-426A10EF55C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7" authorId="0" shapeId="0" xr:uid="{77307E26-1B1D-491A-95C9-CDF26F2D676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7" authorId="0" shapeId="0" xr:uid="{8723CFE8-8AB0-4519-9CA5-7E5D835B817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7" authorId="0" shapeId="0" xr:uid="{C8684A3D-5100-481D-A313-B13F2906808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7" authorId="0" shapeId="0" xr:uid="{DDBF2FDB-057C-4D05-9ED6-20FFC31CC88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8" authorId="0" shapeId="0" xr:uid="{1068AA7F-F109-4DF1-AF9F-214BA42D339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8" authorId="0" shapeId="0" xr:uid="{F5718A04-D503-4EBA-98FA-51FD031DC99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8" authorId="0" shapeId="0" xr:uid="{BCA2C694-2EF5-48B9-8BB0-C513257128C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8" authorId="0" shapeId="0" xr:uid="{5E20EE0D-BBCD-43F8-AF09-5F9D29ADCE8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8" authorId="0" shapeId="0" xr:uid="{D56AF8BA-35F1-4D3B-8E2E-5217149080C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8" authorId="1" shapeId="0" xr:uid="{FEE88AC4-E82E-4EEB-AB96-1408BDE4A5F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8" authorId="0" shapeId="0" xr:uid="{D6B3B82A-C5DB-482F-88C2-A0B38DB0104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8" authorId="0" shapeId="0" xr:uid="{5B003DDC-5A00-467E-8F94-F8D81B72943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8" authorId="0" shapeId="0" xr:uid="{968EC65D-BC7A-4A39-96F6-D83517A3550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8" authorId="0" shapeId="0" xr:uid="{5EED7DFD-37B6-4859-85A3-65322E4635E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69" authorId="0" shapeId="0" xr:uid="{EC4B6DE4-56E3-4BD5-BC12-E4C8C0CC0CC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69" authorId="0" shapeId="0" xr:uid="{AD84EA4E-8429-41F4-905B-405E6F8F531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69" authorId="0" shapeId="0" xr:uid="{D5546C13-1878-42CE-A439-AB66969DF49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69" authorId="0" shapeId="0" xr:uid="{DE31D273-C678-45CF-B75A-1FD9FEF50A1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69" authorId="0" shapeId="0" xr:uid="{D09F3984-7B7F-4FC1-8128-EB2A518F3D5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69" authorId="1" shapeId="0" xr:uid="{299485A6-8636-4848-8586-30CE55C1BCE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69" authorId="0" shapeId="0" xr:uid="{8B5D41D5-658E-41D4-82BC-99E6769C3B2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69" authorId="0" shapeId="0" xr:uid="{926BFB5D-02D3-4EAA-B7F5-38623E255EC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69" authorId="0" shapeId="0" xr:uid="{611BE893-86EA-4279-B2E8-B649752C9EF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69" authorId="0" shapeId="0" xr:uid="{1121A90D-15E8-46BE-8D91-7E294893ABF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0" authorId="0" shapeId="0" xr:uid="{7F2F2683-9D76-4222-AF46-B65F7D9FE3E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0" authorId="0" shapeId="0" xr:uid="{7A859095-3990-44CE-A889-9BA07316309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0" authorId="0" shapeId="0" xr:uid="{DDF97114-1045-46D6-AD28-9F81B28C557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0" authorId="0" shapeId="0" xr:uid="{8827E38C-24B8-49CB-B868-072901AB524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0" authorId="0" shapeId="0" xr:uid="{B763BC87-4114-483B-8FE0-4EABA820C7E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0" authorId="1" shapeId="0" xr:uid="{7480E89E-D90A-444A-9579-F9FF65879A1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0" authorId="0" shapeId="0" xr:uid="{B50FC425-BDA6-4A71-A3D7-7BADBCB257A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0" authorId="0" shapeId="0" xr:uid="{C8D9ACB2-C095-47C0-BC6A-C2A327539BF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0" authorId="0" shapeId="0" xr:uid="{C6142E9D-897A-4A24-BD56-04C5847474B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0" authorId="0" shapeId="0" xr:uid="{4A073C99-C96D-48DE-BEB9-23869C2469B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1" authorId="0" shapeId="0" xr:uid="{D0200B5D-B761-4D2C-9C59-5BBF0FEA803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1" authorId="0" shapeId="0" xr:uid="{8F2E23C9-DD31-4857-87DB-D380EBF7470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1" authorId="0" shapeId="0" xr:uid="{E744CE97-CCCE-41F3-8A7C-13BC0584A15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1" authorId="0" shapeId="0" xr:uid="{9EAFE113-AB2D-4F7F-A283-0D0087E45DB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1" authorId="0" shapeId="0" xr:uid="{391EEEDF-6FA9-4762-B541-566E15C875E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1" authorId="1" shapeId="0" xr:uid="{124D66C4-BFB5-4493-BC4F-D786882980A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1" authorId="0" shapeId="0" xr:uid="{D3F9F0F0-5F47-49C3-AF50-0596396694E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1" authorId="0" shapeId="0" xr:uid="{3F3361D1-7552-4C2A-B8B1-18B8B094860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1" authorId="0" shapeId="0" xr:uid="{0E3924AC-38AD-42F6-907F-4F17CDFD53B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1" authorId="0" shapeId="0" xr:uid="{D31F0320-C92C-4868-BCF9-97EF69EDE70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2" authorId="0" shapeId="0" xr:uid="{62A2381F-096A-4AA2-B564-CFEFDBE6683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2" authorId="0" shapeId="0" xr:uid="{D5B02353-AB67-4CD9-BDC8-4EB7266CBAD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2" authorId="0" shapeId="0" xr:uid="{73B9200F-40C1-427D-B8B7-E21F37954F4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2" authorId="0" shapeId="0" xr:uid="{69CAD4A8-F194-4E8D-8609-B5BE4B2E5C5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2" authorId="0" shapeId="0" xr:uid="{5B07C189-897B-492D-AF11-973A574694D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2" authorId="1" shapeId="0" xr:uid="{8F8863B4-2CDC-4C8F-A87C-74C6EB03EB3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2" authorId="0" shapeId="0" xr:uid="{1543486C-764E-49A8-904D-B7BAC491738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2" authorId="0" shapeId="0" xr:uid="{7695DBCC-1302-4507-90A6-02743D9D86B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2" authorId="0" shapeId="0" xr:uid="{150E58EA-FADB-4336-AF45-C83E8BC5F93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2" authorId="0" shapeId="0" xr:uid="{354D6CBA-557B-413E-BF1A-1100B19EE5C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3" authorId="0" shapeId="0" xr:uid="{683A649D-7FBD-4D6B-981B-741DB89F7C7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3" authorId="0" shapeId="0" xr:uid="{23A4EC8A-6AFB-4FD9-9E7D-356F78AE2BB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3" authorId="0" shapeId="0" xr:uid="{A56773C2-027D-4EDD-8A56-C331A504278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3" authorId="0" shapeId="0" xr:uid="{5C4D0047-5715-4D66-9B8E-00DFDDF8607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3" authorId="0" shapeId="0" xr:uid="{B0A5E751-4237-42FA-869F-000B8CFC3B9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3" authorId="1" shapeId="0" xr:uid="{C4C70150-9D71-45A4-8617-BAF067A7CAA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3" authorId="0" shapeId="0" xr:uid="{0B8B8231-DD1B-4519-8501-75AC8C29002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3" authorId="0" shapeId="0" xr:uid="{30FFA18A-DE7B-44B6-8FF6-CBA77FCC381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3" authorId="0" shapeId="0" xr:uid="{04CFD4C0-E081-40E2-87E3-63CBE4FA0D7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3" authorId="0" shapeId="0" xr:uid="{91D2B27E-2C98-4D8F-8E72-98DDA44D8B6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4" authorId="0" shapeId="0" xr:uid="{F9F69D3E-B9EB-4FAF-8FA4-9DD1F30A5D8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4" authorId="0" shapeId="0" xr:uid="{5D44CB15-F317-4140-BB4F-4012A54F4FC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4" authorId="0" shapeId="0" xr:uid="{6CE8E1B4-7322-4A6D-9E50-F4C1A3B657A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4" authorId="0" shapeId="0" xr:uid="{ACA94285-2794-4146-8DE0-B99FF55CD8D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4" authorId="0" shapeId="0" xr:uid="{FD7F6AB4-9B74-4866-9755-C1714A05A0C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4" authorId="1" shapeId="0" xr:uid="{EC92D1EA-242A-4DA6-9493-891C8C89CB3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4" authorId="0" shapeId="0" xr:uid="{3E402E99-F102-43A4-B00D-E9F32425EAC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4" authorId="0" shapeId="0" xr:uid="{6E9D8812-1858-4CDB-BCE0-97B14F49340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4" authorId="0" shapeId="0" xr:uid="{16EEE5D9-DD60-43DB-B0F1-E383FDB97CA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4" authorId="0" shapeId="0" xr:uid="{900421B3-D317-4155-977E-45947463D32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5" authorId="0" shapeId="0" xr:uid="{C9123337-FF36-49B0-B444-7B26337060F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5" authorId="0" shapeId="0" xr:uid="{532DC62F-C9F9-4004-A6C2-22F0EFC2E46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5" authorId="0" shapeId="0" xr:uid="{C571D179-5938-4F27-9614-621DF964AEC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5" authorId="0" shapeId="0" xr:uid="{43563E11-BC86-4DCB-8EAB-5CCA1DA231F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5" authorId="0" shapeId="0" xr:uid="{2E2E92C6-06B8-4C36-98E3-4B5BF0A585E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5" authorId="1" shapeId="0" xr:uid="{9BD6AC76-6ED9-457E-9C80-37F18814B1B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5" authorId="0" shapeId="0" xr:uid="{1F5916DF-9963-4485-89E3-38D3B1B5807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5" authorId="0" shapeId="0" xr:uid="{DD1AD9F1-A731-4DE3-AC8D-93BA5DB1863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5" authorId="0" shapeId="0" xr:uid="{9C8FB46A-F4D3-47BD-AEAE-552BB47D717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5" authorId="0" shapeId="0" xr:uid="{9ACAF128-DB57-42A3-8413-89409DC5EDC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6" authorId="0" shapeId="0" xr:uid="{608D8EA2-8C8A-4FB7-89D2-5E61226BCB5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6" authorId="0" shapeId="0" xr:uid="{C67C016B-7DB5-432E-9265-4D6604AA2EA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6" authorId="0" shapeId="0" xr:uid="{9217A69B-DC90-47AA-9DAA-E31504F82BE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6" authorId="0" shapeId="0" xr:uid="{216E0179-5BC7-413E-9FFC-88F673BE66D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6" authorId="0" shapeId="0" xr:uid="{0162A5E6-F281-490C-974D-A5C3E8F9AD2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6" authorId="1" shapeId="0" xr:uid="{93B7E067-97C4-4B44-BD6F-F95CB47FA02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6" authorId="0" shapeId="0" xr:uid="{BAE8F3D4-7C9F-44E5-A1B6-C41606CC67E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6" authorId="0" shapeId="0" xr:uid="{D501A9E5-3A95-48AF-BAA1-F26B2AF3AD3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6" authorId="0" shapeId="0" xr:uid="{07437BF3-A8B6-463C-9251-483373B0CCA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6" authorId="0" shapeId="0" xr:uid="{CF9598A1-3768-45C9-BAD4-7794610B430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7" authorId="0" shapeId="0" xr:uid="{4950392C-7B77-4025-9563-2137D268735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7" authorId="0" shapeId="0" xr:uid="{F486E00F-B1EA-4DEA-9808-8BB91619F72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7" authorId="0" shapeId="0" xr:uid="{EBE479B5-5B9F-42B5-AF58-B6AABBB4FE5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7" authorId="0" shapeId="0" xr:uid="{5F57273C-5902-4B45-87BC-548A7EBA73A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7" authorId="0" shapeId="0" xr:uid="{765B6ED9-50F6-4EA3-A680-282E4018DCA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7" authorId="1" shapeId="0" xr:uid="{39234A2F-3C41-4C9D-8FD3-E987A51F820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7" authorId="0" shapeId="0" xr:uid="{3855C989-694D-4B32-9A40-5E6C69DF411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7" authorId="0" shapeId="0" xr:uid="{B2E47B48-A15A-436D-B5C0-049DAE146BD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7" authorId="0" shapeId="0" xr:uid="{CEC9593C-AB9E-4496-8C65-DCE02814030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7" authorId="0" shapeId="0" xr:uid="{79B56252-9E13-48FD-AEA6-80D34F2B45B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8" authorId="0" shapeId="0" xr:uid="{1F2BA0BA-4FC2-4083-997A-5A5B30D0011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8" authorId="0" shapeId="0" xr:uid="{97853111-DBFB-4EB2-B149-D8E5BBDB16B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8" authorId="0" shapeId="0" xr:uid="{F9CD23C3-3096-40D2-8522-DB87631A7E9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8" authorId="0" shapeId="0" xr:uid="{22F3C12E-6A4F-4507-B3A4-CD73ED94D76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8" authorId="0" shapeId="0" xr:uid="{B8BBBE7A-2534-49A3-AB24-0ECC2B769BB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8" authorId="1" shapeId="0" xr:uid="{F9234696-A005-4FD8-8013-9C80FC1A34B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8" authorId="0" shapeId="0" xr:uid="{4760E7F6-48A9-4C21-B62C-ECF46A2419B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8" authorId="0" shapeId="0" xr:uid="{58F7F870-D659-4376-A074-F01462F6D41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8" authorId="0" shapeId="0" xr:uid="{CBFF83B6-4F51-4E7A-A70F-484C903A27B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8" authorId="0" shapeId="0" xr:uid="{FFD2F609-6F5F-41FB-A99D-57CC503B992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79" authorId="0" shapeId="0" xr:uid="{1A81D021-7642-4054-BA2B-E2757EBD276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79" authorId="0" shapeId="0" xr:uid="{FC5CED0C-A7F0-4A44-B3FE-8ECD75517D0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79" authorId="0" shapeId="0" xr:uid="{FAB1E382-DAC3-41FE-AB65-6E788B61665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79" authorId="0" shapeId="0" xr:uid="{1C04FE05-CE3A-4977-BC34-A5B91A5F2F8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79" authorId="0" shapeId="0" xr:uid="{7FDBB0F9-C152-43A2-8C41-307FE9CFE89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79" authorId="1" shapeId="0" xr:uid="{DD35692B-083C-47EE-B229-49999589175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79" authorId="0" shapeId="0" xr:uid="{7B89F579-BD8C-439E-9F50-7667DD8DFCA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79" authorId="0" shapeId="0" xr:uid="{826752C8-7F78-46D2-A8DE-06FAFAB4AE0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79" authorId="0" shapeId="0" xr:uid="{054F6077-B7C9-4F52-81C3-ED31491D4DE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79" authorId="0" shapeId="0" xr:uid="{3F9D7AF3-127A-431C-9982-0C125D7707A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0" authorId="0" shapeId="0" xr:uid="{657C85C6-2A8E-429B-9CDA-C36BE6C7BA0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0" authorId="0" shapeId="0" xr:uid="{7D96CDC6-1760-4E7D-BBAA-7BB7FFCA505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0" authorId="0" shapeId="0" xr:uid="{EAAC1602-CFCD-43E6-B7A0-87B9998451A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0" authorId="0" shapeId="0" xr:uid="{9AAA4106-BF6F-44BC-B77F-55257966D0D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0" authorId="0" shapeId="0" xr:uid="{5568A43F-0BB6-44F0-BA61-FA9B02088AE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0" authorId="1" shapeId="0" xr:uid="{09153D20-1B5C-49D1-9A9B-9347BBA70A5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0" authorId="0" shapeId="0" xr:uid="{8940F964-51EC-4ECC-8F9E-FC0B4DBE1ED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0" authorId="0" shapeId="0" xr:uid="{1C1013E2-CFCD-4D45-8996-88BF1B5EF40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0" authorId="0" shapeId="0" xr:uid="{9A126331-8247-4FC1-9FAB-C4273B6FE33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0" authorId="0" shapeId="0" xr:uid="{1982F0C5-2E53-4F99-9F96-2DBF659EA2F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1" authorId="0" shapeId="0" xr:uid="{6A119769-EF39-4244-AE39-DF001A0EF53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1" authorId="0" shapeId="0" xr:uid="{1EE60DFF-54D5-464A-894A-39CF5059BAD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1" authorId="0" shapeId="0" xr:uid="{4A54C411-C389-486F-B847-D765B7391DF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1" authorId="0" shapeId="0" xr:uid="{A7198637-E3CC-4842-9549-76CA9958756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1" authorId="0" shapeId="0" xr:uid="{BDFD5F22-0756-4936-B4B9-8DBC2359173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1" authorId="1" shapeId="0" xr:uid="{1CAB2842-9FE0-49F7-B16B-0CD7A8D7DCD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1" authorId="0" shapeId="0" xr:uid="{918AE6C1-5B9B-49DB-8AF0-EE2BC7FC966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1" authorId="0" shapeId="0" xr:uid="{0D15BBB6-6EC6-41FA-B718-0D66CC870A9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1" authorId="0" shapeId="0" xr:uid="{2AFE0873-E6FC-4FB4-8CF0-FD7E1D57C70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1" authorId="0" shapeId="0" xr:uid="{794B47CB-EB33-472D-A497-CE8BFFA9486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2" authorId="0" shapeId="0" xr:uid="{AD5FEB5D-D2D0-4A66-969F-982A74732F9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2" authorId="0" shapeId="0" xr:uid="{9142901D-2809-49FF-A055-52BCFBB25E0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2" authorId="0" shapeId="0" xr:uid="{D97FF3F7-A743-4C51-B0FE-2EC7DC9F37D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2" authorId="0" shapeId="0" xr:uid="{2D126D89-D185-4AEC-A7E4-AFCDFA1EB13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2" authorId="0" shapeId="0" xr:uid="{D2C72124-8AA4-4AB5-9E71-58D6B9E0990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2" authorId="1" shapeId="0" xr:uid="{20CAAC59-4DAF-421F-838F-625C18EEB39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2" authorId="0" shapeId="0" xr:uid="{57AA9BD8-5EBA-4F62-BD86-8013C839A03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2" authorId="0" shapeId="0" xr:uid="{2449FDF5-9F1F-4F77-BE7D-3D2A911BB9E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2" authorId="0" shapeId="0" xr:uid="{A32344D6-2D9F-4F06-AE0D-4D1F7772246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2" authorId="0" shapeId="0" xr:uid="{BD742177-B535-4305-9FFB-993E6C35352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3" authorId="0" shapeId="0" xr:uid="{7E4B56E2-062D-49DD-A090-01D3868C7F5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3" authorId="0" shapeId="0" xr:uid="{13C4639C-7C5D-487A-8D9E-34BB3A70134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3" authorId="0" shapeId="0" xr:uid="{81BB06D0-D9F2-44CB-A11F-301A177279B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3" authorId="0" shapeId="0" xr:uid="{A0C04554-94CF-4F64-A719-BCDF5B44C7F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3" authorId="0" shapeId="0" xr:uid="{0B2486E5-8D27-4056-BAA7-74796FD37FC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3" authorId="1" shapeId="0" xr:uid="{2E250D80-F342-4B3C-A305-E03F1D4D0E7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3" authorId="0" shapeId="0" xr:uid="{E30BFC8D-A5F2-4D4B-A8C8-D7C3ABE9EB2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3" authorId="0" shapeId="0" xr:uid="{1636BD1E-0CF3-4BB7-9AAF-8DCDA12A22C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3" authorId="0" shapeId="0" xr:uid="{C4BCA98B-776E-4317-817F-FD810C29733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3" authorId="0" shapeId="0" xr:uid="{2E830962-607B-4A9E-A3FC-30F3561D349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4" authorId="0" shapeId="0" xr:uid="{9F814C81-E503-4847-A8EA-75D935FA8CA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4" authorId="0" shapeId="0" xr:uid="{27FFAB7F-DA48-4394-8280-CAF2DCEC411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4" authorId="0" shapeId="0" xr:uid="{04538CFB-B663-42F8-AFBF-49E84ADDC4C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4" authorId="0" shapeId="0" xr:uid="{46054511-1DC8-4180-8287-A2C12B742DD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4" authorId="0" shapeId="0" xr:uid="{E0A63C7C-0CC9-41FA-9072-B5C2DD0B1E2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4" authorId="1" shapeId="0" xr:uid="{EA01B360-4973-4077-B7F7-F0CB6289980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4" authorId="0" shapeId="0" xr:uid="{F5662CEA-CFF1-4ED4-A9F6-2A4920D012A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4" authorId="0" shapeId="0" xr:uid="{4034F322-AB01-4F75-AB4E-20C509EC6C2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4" authorId="0" shapeId="0" xr:uid="{018119BB-8409-490A-8F93-4279CC4A86C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4" authorId="0" shapeId="0" xr:uid="{34525131-3FA6-466C-B282-FDB23E54949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5" authorId="0" shapeId="0" xr:uid="{9B02DB16-0779-47DC-BFEE-35CC256DB9A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5" authorId="0" shapeId="0" xr:uid="{564B9232-F613-4257-84DE-117E8F14491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5" authorId="0" shapeId="0" xr:uid="{E738FFA0-08E1-4607-A529-0A645F13824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5" authorId="0" shapeId="0" xr:uid="{844776F7-0EC5-48DD-85CD-24FCCB14E2B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5" authorId="0" shapeId="0" xr:uid="{ED88CEDB-0D74-42CA-B74E-7860CF5975F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5" authorId="1" shapeId="0" xr:uid="{D609B82C-AC5C-4F3C-8B2B-E72BB222416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5" authorId="0" shapeId="0" xr:uid="{B7BDB9A4-BF11-4590-830C-1C156E8FB39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5" authorId="0" shapeId="0" xr:uid="{3A8C8AE4-6437-418D-B524-C248EC1A36A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5" authorId="0" shapeId="0" xr:uid="{175CD532-1A6C-401C-A17E-EAA579AA867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5" authorId="0" shapeId="0" xr:uid="{077640E7-3947-4B0E-A0B8-95DAA31736E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6" authorId="0" shapeId="0" xr:uid="{EC57F2BF-884E-460E-A74B-CE75AB046B0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6" authorId="0" shapeId="0" xr:uid="{8FDE1DDB-C1C4-4BDC-9578-55C74B968D1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6" authorId="0" shapeId="0" xr:uid="{CCFC8607-6E3E-4A24-B1B7-B3BEA5A22D5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6" authorId="0" shapeId="0" xr:uid="{AFBED83B-DC9A-44A5-A3F1-6E579E1A200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6" authorId="0" shapeId="0" xr:uid="{7FB8FFFA-CC96-4C89-A9EC-71146026FDF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6" authorId="1" shapeId="0" xr:uid="{F9CEBC98-A703-4D15-AD63-3844C370108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6" authorId="0" shapeId="0" xr:uid="{B1F9E492-71AA-47AB-A2C9-8A3CF31E03C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6" authorId="0" shapeId="0" xr:uid="{433BA539-F7E8-422A-B5D3-3C0D5C215E9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6" authorId="0" shapeId="0" xr:uid="{31B89846-2F06-4A7C-AFA3-389F3708172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6" authorId="0" shapeId="0" xr:uid="{4C62F9FE-78C6-4880-87D8-EAA2C480091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7" authorId="0" shapeId="0" xr:uid="{CACE7D5D-0C13-49A1-8D5E-23BE0D6777A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7" authorId="0" shapeId="0" xr:uid="{D0541F3A-29F7-4DA3-80DD-AD4C673800A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7" authorId="0" shapeId="0" xr:uid="{1FC91121-BE5C-490A-9941-BEB5B1DC0F1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7" authorId="0" shapeId="0" xr:uid="{75912C2E-F6AA-4803-ADC0-5B962CB859B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7" authorId="0" shapeId="0" xr:uid="{8407B508-E4C7-43D6-B0D9-7D59CFE2261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7" authorId="1" shapeId="0" xr:uid="{FACAF0E9-9F36-4491-B5D4-51EE79795AA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7" authorId="0" shapeId="0" xr:uid="{3930072D-B312-4350-8699-231773D6CDB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7" authorId="0" shapeId="0" xr:uid="{A8748F31-043C-4503-8135-DD95709E7B1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7" authorId="0" shapeId="0" xr:uid="{DD900999-D9BB-429A-9095-071375C2F01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7" authorId="0" shapeId="0" xr:uid="{1AE4334C-8C46-48B1-ACFD-1B78BA70A5E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8" authorId="0" shapeId="0" xr:uid="{2EF61766-862B-451A-9E18-2000B4A03EB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8" authorId="0" shapeId="0" xr:uid="{5575E846-778B-4748-83E9-AF39525115A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8" authorId="0" shapeId="0" xr:uid="{BFC3AC08-B377-4D9A-A6F6-6E962200C08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8" authorId="0" shapeId="0" xr:uid="{01268C5A-A165-4197-A93C-C4EC5633DD1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8" authorId="0" shapeId="0" xr:uid="{C3E2FC95-2BAB-43E4-A4D6-CB2A727298B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8" authorId="1" shapeId="0" xr:uid="{0E731D85-37AC-453B-A2A1-C8BD9FB8B81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8" authorId="0" shapeId="0" xr:uid="{4D6B945E-F038-4501-8457-D57762088FB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8" authorId="0" shapeId="0" xr:uid="{179468E9-B9DC-4013-9093-9DA4D99D475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8" authorId="0" shapeId="0" xr:uid="{5DA28181-E912-418D-BF48-C0007102700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8" authorId="0" shapeId="0" xr:uid="{5EFE9499-C293-473E-AF30-E73A4B54921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89" authorId="0" shapeId="0" xr:uid="{90A0E49B-4AAC-4A63-9769-F6C8D1E49D9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89" authorId="0" shapeId="0" xr:uid="{1C78AA45-E2ED-471A-888E-05D819EDDEF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89" authorId="0" shapeId="0" xr:uid="{EC1B3436-2300-43E4-B20E-9D2E3E4A00A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89" authorId="0" shapeId="0" xr:uid="{94F7AFD7-5A4D-4853-AED1-778CDE6AE0D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89" authorId="0" shapeId="0" xr:uid="{5C82886F-6001-4DF6-9D73-CE653F8DD1E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89" authorId="1" shapeId="0" xr:uid="{F73E7C79-B8E4-469D-B97C-BB076C996EB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89" authorId="0" shapeId="0" xr:uid="{5C8128D3-07A7-4B58-A957-FF24A473B13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89" authorId="0" shapeId="0" xr:uid="{278575F8-9703-492A-B808-01047486F4E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89" authorId="0" shapeId="0" xr:uid="{ACD9EEE6-C5F3-4756-A12F-F132AAE5BF0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89" authorId="0" shapeId="0" xr:uid="{9404CBA0-F591-4E4F-943C-8EE69519E3E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0" authorId="0" shapeId="0" xr:uid="{B983C65A-D4C1-49F1-AB0D-E7AFD89DF5D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0" authorId="0" shapeId="0" xr:uid="{48B558B7-9F94-4FE2-968B-DBEE46F5697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0" authorId="0" shapeId="0" xr:uid="{CE31DDAC-2E1E-462B-8DC3-0D0E0B9675A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0" authorId="0" shapeId="0" xr:uid="{2EA54255-3509-4A6A-ABEB-455840442AE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0" authorId="0" shapeId="0" xr:uid="{69A08C04-16E5-4BE8-97CF-7D4235A9355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0" authorId="1" shapeId="0" xr:uid="{9653238F-386D-4C29-B8CF-67CCAE0C756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0" authorId="0" shapeId="0" xr:uid="{170FD367-AF79-4B49-8CA4-62C44973587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0" authorId="0" shapeId="0" xr:uid="{FE681DA2-E51F-409E-ABB3-5EA5EA03760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0" authorId="0" shapeId="0" xr:uid="{4840DEA3-AE95-48A0-98CE-DDFBEAC283C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0" authorId="0" shapeId="0" xr:uid="{2746C0C4-220C-481C-9071-761262F7C31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1" authorId="0" shapeId="0" xr:uid="{EBEFAB1A-00FD-4487-9ECB-5F4D86444ED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1" authorId="0" shapeId="0" xr:uid="{FFF384CF-0C10-42E7-8D63-A370CC405B6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1" authorId="0" shapeId="0" xr:uid="{BC1B6BFE-4BFC-4F75-B157-45462E53827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1" authorId="0" shapeId="0" xr:uid="{FBCB29E1-505C-4A7C-8777-FA560BB124A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1" authorId="0" shapeId="0" xr:uid="{10F2B577-A68D-43B7-8F09-94DC0DDF056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1" authorId="1" shapeId="0" xr:uid="{892E7AE0-487B-4B76-A6A6-08FE3237757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1" authorId="0" shapeId="0" xr:uid="{C381AD59-3F74-4B84-A426-D3B2E907DA9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1" authorId="0" shapeId="0" xr:uid="{D5CB9AE7-EA4C-4C58-A862-8F29A914583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1" authorId="0" shapeId="0" xr:uid="{EA14A754-88B5-49F7-A05D-7CA3FAE0EBA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1" authorId="0" shapeId="0" xr:uid="{C7CD19DE-4FFA-44D0-9858-B030891EC7C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2" authorId="0" shapeId="0" xr:uid="{DF32DA78-6905-4B65-BFCB-74BCE5737CA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2" authorId="0" shapeId="0" xr:uid="{21239308-E473-408B-A1DC-E877391401C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2" authorId="0" shapeId="0" xr:uid="{6CF03D83-F290-49E1-A7B8-C33736F6A00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2" authorId="0" shapeId="0" xr:uid="{C3FEB2A8-E6BE-4400-94B5-232604FA7FB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2" authorId="0" shapeId="0" xr:uid="{9694F95C-06E1-4C38-8DC3-0D9A9794773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2" authorId="1" shapeId="0" xr:uid="{B94076BF-D65E-46CA-A59C-89C1B34AD7D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2" authorId="0" shapeId="0" xr:uid="{73009BF3-54B1-406E-A55C-83C7449D923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2" authorId="0" shapeId="0" xr:uid="{AA6FB510-098B-45B2-A874-0D35845E8CF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2" authorId="0" shapeId="0" xr:uid="{1180F9BF-D0A2-48F7-82D6-4523A2D41E7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2" authorId="0" shapeId="0" xr:uid="{6D9A3416-AC51-47EB-9943-269FFE7A22B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3" authorId="0" shapeId="0" xr:uid="{8E3D3664-C1D4-4001-985B-BF1847702AC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3" authorId="0" shapeId="0" xr:uid="{5B5E8721-0333-43B0-9D8A-5B5BCD6C123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3" authorId="0" shapeId="0" xr:uid="{43BE809F-D852-4317-B6F8-1144AECC527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3" authorId="0" shapeId="0" xr:uid="{1D28D4CE-A3F5-4880-ACC9-E677A92941D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3" authorId="0" shapeId="0" xr:uid="{22C30060-0D69-4897-8204-D0CDE3A943D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3" authorId="1" shapeId="0" xr:uid="{F2D038BD-0506-4B64-9D33-DDF8B9A679F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3" authorId="0" shapeId="0" xr:uid="{1EDEFA45-ADEF-4950-A7FD-444C0535DE9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3" authorId="0" shapeId="0" xr:uid="{E0F7F862-6BE8-4F82-80D7-14CC625E526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3" authorId="0" shapeId="0" xr:uid="{E407FD5F-FCFA-48E0-B2D7-18316E3911A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3" authorId="0" shapeId="0" xr:uid="{8D9A29D9-1710-4761-A274-3FD5FD7834E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4" authorId="0" shapeId="0" xr:uid="{EC28D8A2-02D3-4D64-9EC8-31704E60018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4" authorId="0" shapeId="0" xr:uid="{B21E874C-C643-44D9-80D3-7A0210AD8AC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4" authorId="0" shapeId="0" xr:uid="{C05F8320-D27F-4AD0-BF44-B12483D4471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4" authorId="0" shapeId="0" xr:uid="{6CB948CD-E0B1-4C5B-ACFE-DDD1598F78E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4" authorId="0" shapeId="0" xr:uid="{F72F2D73-2E6F-4613-A3B4-8352C828336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4" authorId="1" shapeId="0" xr:uid="{86706B1A-A8CA-4084-90AC-DB65BB94488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4" authorId="0" shapeId="0" xr:uid="{F7098D13-DEB5-4719-893B-17952E765D4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4" authorId="0" shapeId="0" xr:uid="{FA2DE5E2-4895-45D6-830C-F20EA5EC54D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4" authorId="0" shapeId="0" xr:uid="{0D82BC27-246A-4972-AAB2-BBB935779E1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4" authorId="0" shapeId="0" xr:uid="{B444C3B2-1D80-4201-8FC4-7FF3193375E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5" authorId="0" shapeId="0" xr:uid="{F172A35E-3576-4E48-8125-080FFCB0840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5" authorId="0" shapeId="0" xr:uid="{D2FBF25F-1403-4E0F-8C0B-6569CE338E7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5" authorId="0" shapeId="0" xr:uid="{4B13E2DA-C3E6-4502-BABD-4BD1F2AEA07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5" authorId="0" shapeId="0" xr:uid="{3CAD40FE-BC88-4A79-8A8C-1E23C4CA8EE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5" authorId="0" shapeId="0" xr:uid="{809F6E52-5958-4FAD-B195-03AE03079DA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5" authorId="1" shapeId="0" xr:uid="{83442D92-E572-414B-9766-20B120B7AE7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5" authorId="0" shapeId="0" xr:uid="{D723F78A-D212-4FB3-AAB3-9142AA3B0DE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5" authorId="0" shapeId="0" xr:uid="{813AEE4B-20E7-4BC1-9EE6-F6727E69AA8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5" authorId="0" shapeId="0" xr:uid="{B72E8378-C555-405D-978C-8C336D59682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5" authorId="0" shapeId="0" xr:uid="{BBA8E450-0936-479A-B6E5-9C56A186527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6" authorId="0" shapeId="0" xr:uid="{40E29DE3-4B71-4974-AA3E-94E45648C5F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6" authorId="0" shapeId="0" xr:uid="{4C5EFE4F-686B-4917-BAD8-DD16D667987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6" authorId="0" shapeId="0" xr:uid="{9661C3EE-047B-4674-9766-D0012695685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6" authorId="0" shapeId="0" xr:uid="{5E0BB49D-7A6E-416C-AD6A-A02481BB956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6" authorId="0" shapeId="0" xr:uid="{DA380E47-E58E-49D1-9395-FB1FEF73521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6" authorId="1" shapeId="0" xr:uid="{124B3242-DD3C-4307-B749-24B39BE4B7C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6" authorId="0" shapeId="0" xr:uid="{7296CFDC-760E-4944-96AB-026EFB8B55F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6" authorId="0" shapeId="0" xr:uid="{C4D4C5BF-1F3A-4370-A263-2DB28C6B61A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6" authorId="0" shapeId="0" xr:uid="{A9D88D3A-16FC-4BE5-B5E9-60FB52F2225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6" authorId="0" shapeId="0" xr:uid="{DD1058B1-ED2C-450A-B71A-BD7D67A6456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7" authorId="0" shapeId="0" xr:uid="{F0B43543-D04A-4525-8B45-CCB6CB28E1B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7" authorId="0" shapeId="0" xr:uid="{3A204849-ABAD-43F8-9383-A01B1751FFE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7" authorId="0" shapeId="0" xr:uid="{2EB6C523-9EB7-4634-864E-820448653FB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7" authorId="0" shapeId="0" xr:uid="{186AB595-BEEC-4A74-BEF5-BB710E892A5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7" authorId="0" shapeId="0" xr:uid="{92DFEA79-442C-4F74-ADE0-78FEA533FA6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7" authorId="1" shapeId="0" xr:uid="{F1E4F314-DAAC-4B6A-9F16-D3B5D7916DF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7" authorId="0" shapeId="0" xr:uid="{BB20D452-41C9-4582-AAF4-F4015D91EE4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7" authorId="0" shapeId="0" xr:uid="{A462B1F9-9C69-4849-A184-97D62B28832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7" authorId="0" shapeId="0" xr:uid="{B0C7D773-1109-4A29-BDAF-74D073394A1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7" authorId="0" shapeId="0" xr:uid="{40972185-B148-4E97-B821-76CC195C163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8" authorId="0" shapeId="0" xr:uid="{03F780C1-0D9B-4174-B6D6-FCD015C2F7C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8" authorId="0" shapeId="0" xr:uid="{11DE5EB0-7642-4735-BB01-E926FC3E559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8" authorId="0" shapeId="0" xr:uid="{E4A7FEC4-EB6C-4C15-B0C0-9D9DBCF6E11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8" authorId="0" shapeId="0" xr:uid="{E7D82AF3-2D4C-4A32-A77B-895CA290CBF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8" authorId="0" shapeId="0" xr:uid="{6EAB5F0F-372C-4171-96C1-6552B4AC4D3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8" authorId="1" shapeId="0" xr:uid="{15555DBF-F64E-4FD7-981C-C51C8DE7376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8" authorId="0" shapeId="0" xr:uid="{272CB49E-A57E-4952-8FFD-A850E455F08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8" authorId="0" shapeId="0" xr:uid="{7FEC6D62-C972-4E4C-AF78-B0F94AC491C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8" authorId="0" shapeId="0" xr:uid="{7C5F451A-D5C5-4491-8196-CE3AD1A7F56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8" authorId="0" shapeId="0" xr:uid="{0B0F8BC1-4EC3-4146-9B41-B3D119605A2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299" authorId="0" shapeId="0" xr:uid="{F43C8AC2-99D2-4812-B64E-904D9B01258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299" authorId="0" shapeId="0" xr:uid="{0B47D225-727D-4349-BECD-F14EBFF7FAC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299" authorId="0" shapeId="0" xr:uid="{5E23233C-8E96-4259-81CC-86A93972CC9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299" authorId="0" shapeId="0" xr:uid="{C7AB9902-0EE7-4378-8EE6-CF26583F921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299" authorId="0" shapeId="0" xr:uid="{A3FA3A8E-AF3B-42A2-84E2-A8D39DDC7BB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299" authorId="1" shapeId="0" xr:uid="{B8282394-5F27-463A-8CA3-09823D545CE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299" authorId="0" shapeId="0" xr:uid="{200F556D-6C74-447E-B32F-DC4814D7C84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299" authorId="0" shapeId="0" xr:uid="{86E12257-6FFA-4277-980C-BD549208964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299" authorId="0" shapeId="0" xr:uid="{2B564C90-BC1D-40E3-A746-188F1A7839C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299" authorId="0" shapeId="0" xr:uid="{8D80E11B-E70E-4707-BDE0-29FBA425A00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0" authorId="0" shapeId="0" xr:uid="{130A9FBB-A0FA-442C-9FCC-0D2A5D4DB12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0" authorId="0" shapeId="0" xr:uid="{27D75E12-A022-4A86-9C42-16A1FA801F0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0" authorId="0" shapeId="0" xr:uid="{CA83A741-4D64-4248-BB0C-18512977571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0" authorId="0" shapeId="0" xr:uid="{4FCAB4C2-D2AE-4D4F-9BF9-C9114F876CC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0" authorId="0" shapeId="0" xr:uid="{7549CA31-0A9E-437E-AD66-CA982884588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0" authorId="1" shapeId="0" xr:uid="{FFD94911-3002-42E1-A8F9-9B9198FD019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0" authorId="0" shapeId="0" xr:uid="{5A1189D0-0ACD-4594-8D17-0F75CC82EEC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0" authorId="0" shapeId="0" xr:uid="{BBC005F7-81FD-4118-B5F0-361E7E4A65E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0" authorId="0" shapeId="0" xr:uid="{53962D91-D0FA-4060-90D0-C97C2E32F1F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0" authorId="0" shapeId="0" xr:uid="{37712239-935F-4097-B0F6-25B0464FB1B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1" authorId="0" shapeId="0" xr:uid="{3582DBAD-A450-48EC-BA5C-677E1AAADA6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1" authorId="0" shapeId="0" xr:uid="{46431249-C98F-45EF-9CC7-9DEB08BBDB8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1" authorId="0" shapeId="0" xr:uid="{55D778B0-1E03-459E-9A86-D92751E99B3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1" authorId="0" shapeId="0" xr:uid="{1A6E4297-A6E7-442C-B48F-6368A4580C9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1" authorId="0" shapeId="0" xr:uid="{D45C4280-6C13-4A3E-90E7-57E5B7730DA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1" authorId="1" shapeId="0" xr:uid="{45CF1854-920F-4390-A9D5-D7821B7F787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1" authorId="0" shapeId="0" xr:uid="{116F2FBC-0527-4B08-925D-0DB41F2A7E7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1" authorId="0" shapeId="0" xr:uid="{B5D74302-DC61-439C-A066-A9475725C7C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1" authorId="0" shapeId="0" xr:uid="{4B631743-D90D-4805-A540-711ABF6E7B1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1" authorId="0" shapeId="0" xr:uid="{BF2B1834-BCB6-4DD2-88CF-306C89D245A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2" authorId="0" shapeId="0" xr:uid="{6C8F5E6F-4F27-4299-B213-89F9F8C48FA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2" authorId="0" shapeId="0" xr:uid="{69894B03-E806-44F8-B147-75D7ECC5BEC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2" authorId="0" shapeId="0" xr:uid="{2CC710EB-3A27-4255-8D83-41AF9C9FDC0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2" authorId="0" shapeId="0" xr:uid="{280DAD88-32B0-4157-99D7-6092FE323A4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2" authorId="0" shapeId="0" xr:uid="{E94DC4E0-28E6-4638-AC39-B1EBD99E8C0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2" authorId="1" shapeId="0" xr:uid="{3A636637-F8BD-4550-9842-21ED65C6776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2" authorId="0" shapeId="0" xr:uid="{F9AFA970-5D6A-42F9-8FC7-24451061E18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2" authorId="0" shapeId="0" xr:uid="{B32135CD-F590-40CA-B61E-8300990EB55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2" authorId="0" shapeId="0" xr:uid="{316BF569-38FD-4EF1-A632-8B0F3D5F198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2" authorId="0" shapeId="0" xr:uid="{E3E5D1B0-EC92-42E6-8EF6-9AF271DE051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3" authorId="0" shapeId="0" xr:uid="{75B512F0-85DD-46F5-8BCC-283F15A044F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3" authorId="0" shapeId="0" xr:uid="{E47A93B7-3817-45AD-818F-CC91FD46C02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3" authorId="0" shapeId="0" xr:uid="{C3CBBF2B-D93A-4040-B1C4-D8E82900E70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3" authorId="0" shapeId="0" xr:uid="{1993FF80-0AAD-4082-A7BD-1B7D5E13929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3" authorId="0" shapeId="0" xr:uid="{53723658-F68A-4747-8AF8-56DB777271B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3" authorId="1" shapeId="0" xr:uid="{F498C6CF-CB01-4DDC-B378-04EC54A17F1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3" authorId="0" shapeId="0" xr:uid="{F8057C1A-30C6-4A36-B0C9-C5AC9497451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3" authorId="0" shapeId="0" xr:uid="{8E40CCC5-C0DE-4C2A-B783-199F610DCA4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3" authorId="0" shapeId="0" xr:uid="{8C83A204-8F26-4B9C-9A99-305BB55E59D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3" authorId="0" shapeId="0" xr:uid="{4EB05D75-8BC7-4BF7-B902-94A0722786D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4" authorId="0" shapeId="0" xr:uid="{672C4306-897D-4C3D-A1EC-7D93B26312F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4" authorId="0" shapeId="0" xr:uid="{B2492572-BCB6-4F37-8E26-18886C0EAF7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4" authorId="0" shapeId="0" xr:uid="{3D00C372-2DCB-46BA-BC63-BE21762A8FA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4" authorId="0" shapeId="0" xr:uid="{A0B51AFB-040D-40B1-97EE-F965DAE1E65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4" authorId="0" shapeId="0" xr:uid="{0640CD3A-3AF3-401C-8576-E772B62FE5A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4" authorId="1" shapeId="0" xr:uid="{24FAEBC6-74F7-45BC-B5D9-08188EF0B73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4" authorId="0" shapeId="0" xr:uid="{91B7446C-9693-4765-B15B-1F01CF695C6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4" authorId="0" shapeId="0" xr:uid="{7D1AFD8D-542A-43A3-9679-BE5CBEBDB62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4" authorId="0" shapeId="0" xr:uid="{C77573F9-4BAD-48DC-B6DA-EC225DE76B4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4" authorId="0" shapeId="0" xr:uid="{9774956C-7A09-422B-8FAE-FB0EA34F483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5" authorId="0" shapeId="0" xr:uid="{FDCAD287-9BA2-4CF0-8503-98FF5CA8A2A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5" authorId="0" shapeId="0" xr:uid="{88701234-CC33-469F-A982-3C162EAE6F8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5" authorId="0" shapeId="0" xr:uid="{FA322BB6-3D45-41E2-B8EF-D6DD8BE81AB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5" authorId="0" shapeId="0" xr:uid="{0FD6BAF8-2F11-4EE5-923E-DA0D9A96937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5" authorId="0" shapeId="0" xr:uid="{58CBA472-0271-4DAA-9E91-BC11E83D2D0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5" authorId="1" shapeId="0" xr:uid="{179F7F27-AE00-4D18-A0AE-7349E38FBDC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5" authorId="0" shapeId="0" xr:uid="{1B5A01C6-9182-4DDB-8E32-96C4696C084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5" authorId="0" shapeId="0" xr:uid="{06FC207A-CD0A-4557-B1CF-44C819754DB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5" authorId="0" shapeId="0" xr:uid="{BC22CBA5-C416-42C1-8E3A-02551125F27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5" authorId="0" shapeId="0" xr:uid="{7512C480-04E1-432E-800D-6FDFC8D707F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6" authorId="0" shapeId="0" xr:uid="{EE6340CA-D569-40DA-A522-AE05598E6F4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6" authorId="0" shapeId="0" xr:uid="{F93F3D20-A63E-454C-80A0-434950EDE42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6" authorId="0" shapeId="0" xr:uid="{C167AA1E-87CA-411C-90A2-EEF345EE4E2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6" authorId="0" shapeId="0" xr:uid="{15E91BD5-B695-4045-9A9A-F4580B5ECC4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6" authorId="0" shapeId="0" xr:uid="{FA209B81-8C91-4064-A3FE-201C8CAE5B2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6" authorId="1" shapeId="0" xr:uid="{B18A575F-DA3A-429C-82B4-EE8FC6A92AA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6" authorId="0" shapeId="0" xr:uid="{07282F14-4189-41D5-842C-6795E9A46FF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6" authorId="0" shapeId="0" xr:uid="{F96A7565-82DD-4C6A-A2E8-4CE8D878510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6" authorId="0" shapeId="0" xr:uid="{34094FD8-E95F-4D4D-9DE4-BBF64548BFB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6" authorId="0" shapeId="0" xr:uid="{69F72430-FC2F-43F8-ADA0-276BB20EBCA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7" authorId="0" shapeId="0" xr:uid="{A36C44AA-9B67-40DE-B184-1321C052DA4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7" authorId="0" shapeId="0" xr:uid="{04945A95-ADF5-4AE1-A34F-4FE1607DD55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7" authorId="0" shapeId="0" xr:uid="{D09E6F15-2571-412A-8667-0D1637BFC46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7" authorId="0" shapeId="0" xr:uid="{8C869C1E-DD75-44B6-B6C4-A9E12488A93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7" authorId="0" shapeId="0" xr:uid="{15BBB8FA-DF98-4ED9-95F1-747E5C17EC6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7" authorId="1" shapeId="0" xr:uid="{9B78E2F6-FDC3-47E0-9198-5DA210ACB13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7" authorId="0" shapeId="0" xr:uid="{6BD3B9C3-F608-4B4E-A407-D1AA97BA0D7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7" authorId="0" shapeId="0" xr:uid="{8BF0CBE4-1953-4570-99C9-AB2175BAE98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7" authorId="0" shapeId="0" xr:uid="{41E371E6-57DB-47EA-AA2A-108204DE859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7" authorId="0" shapeId="0" xr:uid="{6554C3D0-99D2-4300-AB57-DBD95D41650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8" authorId="0" shapeId="0" xr:uid="{EA3BF8A4-3D03-44CA-BF09-AD59F2CABE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8" authorId="0" shapeId="0" xr:uid="{22D57D55-55F4-4D2C-A19C-EA92A70FAB2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8" authorId="0" shapeId="0" xr:uid="{43043024-8431-4062-80EB-D537F3F3AC3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8" authorId="0" shapeId="0" xr:uid="{818E6C7C-A1C1-433B-A7FB-3DEAC03F2F7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8" authorId="0" shapeId="0" xr:uid="{A980624C-692F-4BBA-837C-873D4924CA2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8" authorId="1" shapeId="0" xr:uid="{0D77F146-0F71-4609-B1D5-812422DC7EB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8" authorId="0" shapeId="0" xr:uid="{19DC3744-DA04-4810-B113-75905B234C5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8" authorId="0" shapeId="0" xr:uid="{F87A5433-7E2F-44CD-84FE-01265B14732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8" authorId="0" shapeId="0" xr:uid="{6BB03407-1114-40A0-A9C0-665EB7AC096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8" authorId="0" shapeId="0" xr:uid="{49FFA43A-96D2-4536-B380-1BC7B67129A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09" authorId="0" shapeId="0" xr:uid="{5494FC23-0889-4FE3-B62D-014D87C86DE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09" authorId="0" shapeId="0" xr:uid="{3697280C-A78C-45B6-A0F3-22261472BE4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09" authorId="0" shapeId="0" xr:uid="{60EA6811-78D7-4D3E-8A90-1E9A38C84B7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09" authorId="0" shapeId="0" xr:uid="{179C8D7B-4D32-49AE-894C-728DF1B7E82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09" authorId="0" shapeId="0" xr:uid="{33482058-C9E0-4DB1-BE3C-A7BAF3A9ACD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09" authorId="1" shapeId="0" xr:uid="{325D53AE-3E39-47E6-86BA-9A06751B04D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09" authorId="0" shapeId="0" xr:uid="{68829A4F-AF56-49EB-B13E-1D8334D4CDF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09" authorId="0" shapeId="0" xr:uid="{D65C270F-C7A8-4C92-8194-879A5FAA5AF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09" authorId="0" shapeId="0" xr:uid="{0910F02F-F748-4F32-9DA2-B525D40663E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09" authorId="0" shapeId="0" xr:uid="{437E9C29-6AAD-4925-9172-BD1DD321916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0" authorId="0" shapeId="0" xr:uid="{64DDFD47-E1E6-4482-B1BB-06803C253A7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0" authorId="0" shapeId="0" xr:uid="{15E688AB-8273-4C54-A366-60543A801FF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0" authorId="0" shapeId="0" xr:uid="{857FFF23-7E5C-42AC-9262-AEDD51D63CD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0" authorId="0" shapeId="0" xr:uid="{C7509D7C-5576-498C-B736-FF28B7DE21F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0" authorId="0" shapeId="0" xr:uid="{25901B29-A280-4311-9393-1247ABC92CC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0" authorId="1" shapeId="0" xr:uid="{2E69B34B-58A2-4DDE-9C6B-CC2C952E230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0" authorId="0" shapeId="0" xr:uid="{3EEF98B4-A3C4-4247-A05A-25961FA8534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0" authorId="0" shapeId="0" xr:uid="{F87B0292-44FB-463B-9F05-F40FF785C2D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0" authorId="0" shapeId="0" xr:uid="{9EEA8752-17BB-4F64-8D59-31860B9C39A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0" authorId="0" shapeId="0" xr:uid="{2F3E24D6-8BEB-4F53-A883-53F33BEB5B9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1" authorId="0" shapeId="0" xr:uid="{EC914631-9A5B-4654-AC45-25287A31C5E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1" authorId="0" shapeId="0" xr:uid="{5F739312-BA12-4CA1-82F1-3544FE66C8F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1" authorId="0" shapeId="0" xr:uid="{C6CB4119-2A49-4E4D-A61F-E037E53FDBC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1" authorId="0" shapeId="0" xr:uid="{2E9B086D-00CE-4CDF-BEC4-4DB8BE2AD06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1" authorId="0" shapeId="0" xr:uid="{61ECDD0E-42BE-4EFD-BE69-A398CCA39E5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1" authorId="1" shapeId="0" xr:uid="{0F5E43EA-29F6-438F-9615-7E34D201578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1" authorId="0" shapeId="0" xr:uid="{47120371-9895-4BB7-AF14-0895F02335C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1" authorId="0" shapeId="0" xr:uid="{A7793A41-C04F-4020-8CC2-A40E90502A7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1" authorId="0" shapeId="0" xr:uid="{4BE1AAA7-3B45-4E85-B940-7B97AFCE0A2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1" authorId="0" shapeId="0" xr:uid="{28F209FB-B9EB-47E4-9ED3-3EE22B696DF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2" authorId="0" shapeId="0" xr:uid="{C84BF400-BC4C-4646-9F20-127FF0529CF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2" authorId="0" shapeId="0" xr:uid="{96E7E2A5-8F86-4CE8-B9AE-8C70B41FDBE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2" authorId="0" shapeId="0" xr:uid="{44017D66-F0ED-428C-9885-29843B74921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2" authorId="0" shapeId="0" xr:uid="{FC2A3936-91D6-4B87-ABC7-2C3226CC594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2" authorId="0" shapeId="0" xr:uid="{2FCC5782-71B9-458F-A2B7-856563C5F87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2" authorId="1" shapeId="0" xr:uid="{68B1A87D-DBB6-432A-8533-BDCA2119E92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2" authorId="0" shapeId="0" xr:uid="{E161E5B9-10E6-4C6E-8FEA-D156972CFBF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2" authorId="0" shapeId="0" xr:uid="{826B0391-7450-4DEF-9DB7-236BBC4275C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2" authorId="0" shapeId="0" xr:uid="{0AFA8FB2-71D9-4BE9-9491-2436332B2E9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2" authorId="0" shapeId="0" xr:uid="{937EB945-68C2-449D-9AF3-D1E7865C065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3" authorId="0" shapeId="0" xr:uid="{B818FEAB-BA1E-4A7F-A007-811DA553587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3" authorId="0" shapeId="0" xr:uid="{7EAD6E8D-B0B0-428F-91F0-10711B117F9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3" authorId="0" shapeId="0" xr:uid="{EA360714-6B41-40BF-AEE6-AF82E7B26EB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3" authorId="0" shapeId="0" xr:uid="{DE177B0B-3218-4310-93DD-942A153378F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3" authorId="0" shapeId="0" xr:uid="{43EB996E-1A2F-4E73-BBFD-C39632E819B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3" authorId="1" shapeId="0" xr:uid="{04A73ABC-A20A-4308-A496-78C8A764F82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3" authorId="0" shapeId="0" xr:uid="{80C85EE0-816D-4743-8037-3A880C87678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3" authorId="0" shapeId="0" xr:uid="{37C1A95D-8496-44C8-8B08-744034A279D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3" authorId="0" shapeId="0" xr:uid="{83C55782-00C5-4973-9272-8E750460D9E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3" authorId="0" shapeId="0" xr:uid="{EFD8A4CF-D03F-4331-B041-C0F29F7771D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4" authorId="0" shapeId="0" xr:uid="{93C5951D-E772-48D6-A3C8-363DAB2D98E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4" authorId="0" shapeId="0" xr:uid="{969C306F-9A04-481B-B6F4-B81157F4159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4" authorId="0" shapeId="0" xr:uid="{5EB0EE0D-4409-4F00-8172-3E07081B1C5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4" authorId="0" shapeId="0" xr:uid="{3AEFD4B4-0710-4BC9-B8F9-00E86851C2B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4" authorId="0" shapeId="0" xr:uid="{FE71CF86-9B04-4CB6-95A6-61C332EC3CD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4" authorId="1" shapeId="0" xr:uid="{C3DAD9DC-A8AF-4C72-9AF9-75D2412B5D5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4" authorId="0" shapeId="0" xr:uid="{D84CC326-701C-4A9F-A20F-330A8574A71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4" authorId="0" shapeId="0" xr:uid="{F6FFD15F-1475-4148-81A8-15770D25480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4" authorId="0" shapeId="0" xr:uid="{C94D2183-9943-433C-B29C-E10A3265D97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4" authorId="0" shapeId="0" xr:uid="{E163F891-1B95-4D75-B581-07FB812A5D1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5" authorId="0" shapeId="0" xr:uid="{BF3A1741-809D-4842-A94A-4814729B11A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5" authorId="0" shapeId="0" xr:uid="{1CE78E00-08CA-4937-93E5-B8A5F61AAFF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5" authorId="0" shapeId="0" xr:uid="{27F0726C-28A6-4D91-8111-3146BF1CF59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5" authorId="0" shapeId="0" xr:uid="{BF1E41C1-A832-4068-A8D4-6B6F6E97DF8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5" authorId="0" shapeId="0" xr:uid="{CDD29E45-FC21-453F-BF88-7E15269CA2A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5" authorId="1" shapeId="0" xr:uid="{F975F6DB-46F7-4B2D-908F-D277222DB45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5" authorId="0" shapeId="0" xr:uid="{A02ADE6F-83E0-476C-B7D4-3D7B09F8CD4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5" authorId="0" shapeId="0" xr:uid="{B6E0F00C-7E6F-4A79-804F-D031B837BF0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5" authorId="0" shapeId="0" xr:uid="{095A4249-4A74-4C92-A356-D3BF24DDC75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5" authorId="0" shapeId="0" xr:uid="{42DA350F-E7DE-495B-B612-014D8435E25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6" authorId="0" shapeId="0" xr:uid="{6E75454F-0149-4D73-ACB4-6AA10232163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6" authorId="0" shapeId="0" xr:uid="{AAB22DDF-DA01-484F-82C6-79D80B63032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6" authorId="0" shapeId="0" xr:uid="{C330C42B-ADA8-446C-ACE7-F765A1BC072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6" authorId="0" shapeId="0" xr:uid="{EA23C07E-6E9F-4380-B8CC-E1DEEB1BDA9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6" authorId="0" shapeId="0" xr:uid="{B9D4452D-F898-426D-B141-ACE18CCE9D4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6" authorId="1" shapeId="0" xr:uid="{CC141F23-3EF3-4CEA-A810-1ADA0F7C892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6" authorId="0" shapeId="0" xr:uid="{3A388E2A-B23B-424C-95AE-2AF6CED9C54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6" authorId="0" shapeId="0" xr:uid="{FC158295-BE3D-4EF3-9701-750014127D0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6" authorId="0" shapeId="0" xr:uid="{D22EAEAD-B2AE-496F-B017-B3D201161BB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6" authorId="0" shapeId="0" xr:uid="{97124BB8-008A-4F06-8051-57A2D0B5D56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7" authorId="0" shapeId="0" xr:uid="{4DB8CE3E-ED8D-4D61-BAE8-771E4496410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7" authorId="0" shapeId="0" xr:uid="{274BC415-F239-47A0-9780-3DAD59E88D9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7" authorId="0" shapeId="0" xr:uid="{705D8999-B350-4F03-926C-E52CA392AFA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7" authorId="0" shapeId="0" xr:uid="{347CC68E-938D-40B6-B034-4ECC907429D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7" authorId="0" shapeId="0" xr:uid="{9E8484BA-36F9-469F-BE87-D11DF65E999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7" authorId="1" shapeId="0" xr:uid="{012C11B4-4BC5-4CCF-A77C-1D211A27AF7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7" authorId="0" shapeId="0" xr:uid="{54230404-8129-49B2-802D-5ECCB8ADDB2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7" authorId="0" shapeId="0" xr:uid="{E50A2BD5-E03B-4B12-B07A-3D4B10CEBC9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7" authorId="0" shapeId="0" xr:uid="{0545487F-D77A-4612-9785-6F65B2B3676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7" authorId="0" shapeId="0" xr:uid="{6050AF48-BCA5-4C7A-9960-9BFEB576AF9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8" authorId="0" shapeId="0" xr:uid="{58BAE8C4-7B83-4B2F-AE31-006D4FE072C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8" authorId="0" shapeId="0" xr:uid="{ACF098F6-04B8-4E1E-9847-2F52E4EB6D6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8" authorId="0" shapeId="0" xr:uid="{51F5C613-04C3-46E3-B691-E68EAB9A4AF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8" authorId="0" shapeId="0" xr:uid="{252269C2-6DE7-401E-9DAF-E76F9684F21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8" authorId="0" shapeId="0" xr:uid="{6FF9793A-FD83-4EA8-8863-33FBF540020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8" authorId="1" shapeId="0" xr:uid="{507FB5BA-7D35-42C1-913A-F4141C4AD35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8" authorId="0" shapeId="0" xr:uid="{ED123370-B5CC-4DDA-8F0D-3AC8D4B949C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8" authorId="0" shapeId="0" xr:uid="{C46165E8-8A27-4AB4-B8FD-1747172A87C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8" authorId="0" shapeId="0" xr:uid="{5BD2BF40-58A2-44AB-8C2C-03F56614969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8" authorId="0" shapeId="0" xr:uid="{74C946CD-F59A-42D5-B75D-F62FDB67C7D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19" authorId="0" shapeId="0" xr:uid="{C06CDF61-EE31-4107-9495-5D65D9F93C5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19" authorId="0" shapeId="0" xr:uid="{18A5D032-EF48-457A-A08E-5DCEA2D5F91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19" authorId="0" shapeId="0" xr:uid="{B2328202-688E-4975-8525-2BA5A1608CA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19" authorId="0" shapeId="0" xr:uid="{42962437-E3D8-449A-A7DD-68C8961B695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19" authorId="0" shapeId="0" xr:uid="{FE46743A-73B9-456E-8D77-B41EA394EAC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19" authorId="1" shapeId="0" xr:uid="{2E31797A-6E7A-40E0-AFF8-69E0FDF2E29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19" authorId="0" shapeId="0" xr:uid="{168BC725-C794-49C2-8F89-4A30537DCAD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19" authorId="0" shapeId="0" xr:uid="{1568F339-812E-4FF8-A285-35001C13B2D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19" authorId="0" shapeId="0" xr:uid="{F90317AB-AB92-4FD8-99BE-B1C1BDC143E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19" authorId="0" shapeId="0" xr:uid="{D97E7984-18C9-43D8-9D11-C7A59EE6FC0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0" authorId="0" shapeId="0" xr:uid="{2DA4D85A-F657-421A-B12C-7CD838FF23A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0" authorId="0" shapeId="0" xr:uid="{41DC8085-CEF2-4AF8-848C-16D6C0DFBF1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0" authorId="0" shapeId="0" xr:uid="{1AC63643-53F8-4899-9A56-EB33CA3652D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0" authorId="0" shapeId="0" xr:uid="{C69628AE-0990-4DE2-82EA-B621CF98D2D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0" authorId="0" shapeId="0" xr:uid="{16C87B94-B829-4661-BEE3-667C945CDFC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0" authorId="1" shapeId="0" xr:uid="{86202DAD-36BB-4299-87A2-E51050AD35D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0" authorId="0" shapeId="0" xr:uid="{F53E14BD-1A1A-4FCC-92FE-692357CA0B0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0" authorId="0" shapeId="0" xr:uid="{A742DA72-14DB-4E07-B01A-E1A92820A22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0" authorId="0" shapeId="0" xr:uid="{B0829E3E-ECBC-41CA-AF5C-512BE620887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0" authorId="0" shapeId="0" xr:uid="{73297894-C8AE-4E2D-A250-E72F9363337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1" authorId="0" shapeId="0" xr:uid="{60157808-9039-4F6D-8882-5A45EAA0218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1" authorId="0" shapeId="0" xr:uid="{27BAD5FF-1711-4BB1-86FA-F285922747F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1" authorId="0" shapeId="0" xr:uid="{2ACD3274-D250-4B27-8E2D-0C34DF85F0A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1" authorId="0" shapeId="0" xr:uid="{60A8E6D9-56C9-48C0-9A85-A517F16B176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1" authorId="0" shapeId="0" xr:uid="{A10FDA80-24EE-4BB1-A446-305F56FAA66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1" authorId="1" shapeId="0" xr:uid="{E03B21D8-1FF7-433B-A795-752C6BD3644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1" authorId="0" shapeId="0" xr:uid="{6AAC0667-8101-4066-8211-231777CC3F4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1" authorId="0" shapeId="0" xr:uid="{AEA2E742-4BA6-4FF4-AC78-44548459F25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1" authorId="0" shapeId="0" xr:uid="{FFDE12A2-7A4E-4A2E-BC8F-69154B841D0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1" authorId="0" shapeId="0" xr:uid="{B059D258-F345-40DF-AF38-2AF516FB292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2" authorId="0" shapeId="0" xr:uid="{79307C9B-BA83-42FF-ABF2-BECB30A1007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2" authorId="0" shapeId="0" xr:uid="{FA5EB387-6898-4221-80E0-F0EBF880F8A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2" authorId="0" shapeId="0" xr:uid="{9BB8593E-0591-4A0E-BA9C-6D156F5B806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2" authorId="0" shapeId="0" xr:uid="{D03728CB-D577-432B-A245-7B7CE6688FF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2" authorId="0" shapeId="0" xr:uid="{14929374-927F-4D03-9F37-362C94484BF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2" authorId="1" shapeId="0" xr:uid="{E6B10E4E-DE20-428E-B5D1-90274F8A2C1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2" authorId="0" shapeId="0" xr:uid="{817A358C-4DC6-44D6-8ECC-E30E260DBA6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2" authorId="0" shapeId="0" xr:uid="{9B3B285B-54E7-441B-AAB2-87652032A58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2" authorId="0" shapeId="0" xr:uid="{5AF0CBDC-96A5-4929-9C10-55AF883F918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2" authorId="0" shapeId="0" xr:uid="{5C8DC436-E980-4CD3-9E92-27B63037DEB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3" authorId="0" shapeId="0" xr:uid="{B0D5F4AF-938A-4601-BDD5-A158F90E99A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3" authorId="0" shapeId="0" xr:uid="{2E91015E-60F4-4862-A66D-8DD7188ADCC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3" authorId="0" shapeId="0" xr:uid="{B7680E9C-E36F-4349-90DF-69FE2A6F766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3" authorId="0" shapeId="0" xr:uid="{BCBBABC0-6B1C-4CE4-B8FC-8E6DC258B4D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3" authorId="0" shapeId="0" xr:uid="{D51C9CC7-3767-429C-ABA7-4C041065F93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3" authorId="1" shapeId="0" xr:uid="{142CD37E-3B0A-4CC6-AD78-7224AB4E967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3" authorId="0" shapeId="0" xr:uid="{F0213A04-D8DC-40DD-987A-EC7EB52BE98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3" authorId="0" shapeId="0" xr:uid="{9C200FFC-44C9-42DB-BB92-BCFB19E67E7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3" authorId="0" shapeId="0" xr:uid="{2E9014E5-A68E-40F6-8A33-F58616BA4CF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3" authorId="0" shapeId="0" xr:uid="{A391B8A1-C2D6-439A-989F-8BB2EDC55B4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4" authorId="0" shapeId="0" xr:uid="{60B114F9-9003-4343-A6CF-4FC9BB09FA9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4" authorId="0" shapeId="0" xr:uid="{AC9C449A-954B-463B-9E8E-4F1D690410F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4" authorId="0" shapeId="0" xr:uid="{9BF8CB29-CA18-4CD0-A295-1E63DB1E053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4" authorId="0" shapeId="0" xr:uid="{44DD7B4C-EDDE-41BC-BE68-78B490B8B82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4" authorId="0" shapeId="0" xr:uid="{4490C6CF-7DC9-4C45-8F81-A2CCFE8E9A6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4" authorId="1" shapeId="0" xr:uid="{9DE5E687-5FEF-4E51-8D14-64F8F899E86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4" authorId="0" shapeId="0" xr:uid="{0D914B8D-2288-41D8-8EA0-FC18E1743D6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4" authorId="0" shapeId="0" xr:uid="{A3082E69-00C6-46EE-9AE8-5D421639527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4" authorId="0" shapeId="0" xr:uid="{28892051-6D6F-4179-9305-9B41CEAF5BA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4" authorId="0" shapeId="0" xr:uid="{AB4BDC11-75AF-41DB-A292-0E7177EBAF4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5" authorId="0" shapeId="0" xr:uid="{B98BBAC3-62B1-424B-8E0A-7F7E9341CD3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5" authorId="0" shapeId="0" xr:uid="{7D27810F-840F-4EB5-88C1-1A175F84FAA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5" authorId="0" shapeId="0" xr:uid="{077FC1CA-9DA6-4707-80E6-B3C97FB45EA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5" authorId="0" shapeId="0" xr:uid="{503A45A8-54D9-499E-80FF-7F372745021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5" authorId="0" shapeId="0" xr:uid="{A359A82E-CFF4-45B7-9665-BB6722B8FB4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5" authorId="1" shapeId="0" xr:uid="{C3C04E23-AFC8-468B-9390-5FE72EBC7AB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5" authorId="0" shapeId="0" xr:uid="{CAFC8F09-1226-496A-8C51-D2BD43EDD2E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5" authorId="0" shapeId="0" xr:uid="{CEBBCA84-612A-43BA-92FC-CB0A7512804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5" authorId="0" shapeId="0" xr:uid="{A6BD99D2-88C7-44F4-8AC6-5ED51D189AA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5" authorId="0" shapeId="0" xr:uid="{B326B9E0-3F3B-4219-BAC1-9439BB4ED81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6" authorId="0" shapeId="0" xr:uid="{A0247021-293C-4A8B-B9BE-B9197830274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6" authorId="0" shapeId="0" xr:uid="{F6BA87F8-3E8D-4CFF-AA50-94EAAF90F95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6" authorId="0" shapeId="0" xr:uid="{C84E382A-37AB-4B96-A5B1-C6120144DAB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6" authorId="0" shapeId="0" xr:uid="{564D11E0-B067-4968-ABB6-50F6B5E3471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6" authorId="0" shapeId="0" xr:uid="{FDFC7304-136F-4C79-9CC9-6536B31C4B0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6" authorId="1" shapeId="0" xr:uid="{5FE7C755-986F-4257-9ACA-2C7DF5B8418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6" authorId="0" shapeId="0" xr:uid="{E9453113-6529-4876-8F06-DAB87B6F283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6" authorId="0" shapeId="0" xr:uid="{19730C2E-7B7E-4BFA-B68C-1780D014B85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6" authorId="0" shapeId="0" xr:uid="{94A1DEE2-44D1-499E-8EBE-505BD5D0A40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6" authorId="0" shapeId="0" xr:uid="{A2BEDB65-BB8B-4848-8DE8-B36D0EDFC90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7" authorId="0" shapeId="0" xr:uid="{24B1E95F-F2F0-40ED-AB18-AA79B1D070D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7" authorId="0" shapeId="0" xr:uid="{E40908F5-7D6C-4187-B99B-DA3E71B5F7D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7" authorId="0" shapeId="0" xr:uid="{3374DC6D-309C-4197-8AA9-F1FE02642B2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7" authorId="0" shapeId="0" xr:uid="{FCE68F18-B8B8-40D8-9F4F-E1251B9E28A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7" authorId="0" shapeId="0" xr:uid="{AEA4B419-6BBB-417A-B070-8FAEC970649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7" authorId="1" shapeId="0" xr:uid="{7DC54509-53E1-41DE-937E-B913CE7ADDF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7" authorId="0" shapeId="0" xr:uid="{671DC5C8-B28D-459C-A903-93F1D745C5A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7" authorId="0" shapeId="0" xr:uid="{AA7EF158-C935-497E-9D95-83C0BB6C53A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7" authorId="0" shapeId="0" xr:uid="{51C372AB-F489-48E8-A6D4-A4BD239049E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7" authorId="0" shapeId="0" xr:uid="{7664E439-6624-4FE0-8BDB-6347275B65A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8" authorId="0" shapeId="0" xr:uid="{4C7B6B03-C175-442F-BAE2-4EAEF196B1B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8" authorId="0" shapeId="0" xr:uid="{770017D5-9E36-4AFC-9F21-6E86794F283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8" authorId="0" shapeId="0" xr:uid="{B7064072-E006-41F9-A0D9-5BE6B4CA4DE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8" authorId="0" shapeId="0" xr:uid="{E5AB7A77-85DD-4F4F-92A5-D855593B574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8" authorId="0" shapeId="0" xr:uid="{09D115B1-EDE5-4084-B08F-B6C8A9C3AA3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8" authorId="1" shapeId="0" xr:uid="{07CC8A12-878C-42B8-8CE7-FF73B2AFC42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8" authorId="0" shapeId="0" xr:uid="{455D4C7F-70DB-42B6-A9B0-83F16D42D65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8" authorId="0" shapeId="0" xr:uid="{D174A779-D793-4FC9-8C15-AB76DC0CBA5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8" authorId="0" shapeId="0" xr:uid="{DA66A592-23B3-4F9A-A365-680C72005E3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8" authorId="0" shapeId="0" xr:uid="{2E923E81-F950-46F7-88C9-CCE8236D27C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29" authorId="0" shapeId="0" xr:uid="{20CFE078-A3AC-43AC-9F80-88F71DD43C9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29" authorId="0" shapeId="0" xr:uid="{FF55D6CB-2BC5-4CCB-83B0-43DF3525A2B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29" authorId="0" shapeId="0" xr:uid="{5A15C712-95C4-4855-9948-D7C8DBF26C7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29" authorId="0" shapeId="0" xr:uid="{D265A0D2-3BD1-4378-A897-CC6C3D4819D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29" authorId="0" shapeId="0" xr:uid="{FAC34B51-A65A-43C4-B008-3A25EE7647D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29" authorId="1" shapeId="0" xr:uid="{6F8FF047-7F5F-4EEC-BF9E-3DB95F7CA2B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29" authorId="0" shapeId="0" xr:uid="{70043AA9-CB4B-4512-A9DE-CBA70252958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29" authorId="0" shapeId="0" xr:uid="{0C6C5742-7CCA-4983-925F-8C3177BC3F1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29" authorId="0" shapeId="0" xr:uid="{FFB99644-0578-46C0-8953-3B6C1AF1F5A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29" authorId="0" shapeId="0" xr:uid="{7DF25947-23A8-4A64-ABAD-017E5699AE2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0" authorId="0" shapeId="0" xr:uid="{97310009-BB54-435C-BA5A-C8EA4D484D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0" authorId="0" shapeId="0" xr:uid="{8D21722E-7BCC-48E8-A9B2-3791E694D07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0" authorId="0" shapeId="0" xr:uid="{4B769441-13B5-426D-BE53-E01C249122F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0" authorId="0" shapeId="0" xr:uid="{D6F112D0-E949-4B4D-A1EF-CD657C6A28D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0" authorId="0" shapeId="0" xr:uid="{25E68D7F-8BFB-49C3-864C-C521B289D64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0" authorId="1" shapeId="0" xr:uid="{7D3AD5CB-D046-44D8-9F3D-7D81DABC407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0" authorId="0" shapeId="0" xr:uid="{2F4E245A-A9E5-40BC-B43E-729F632A957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0" authorId="0" shapeId="0" xr:uid="{CBBF5041-3FEE-4200-85D7-686859BA8EC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0" authorId="0" shapeId="0" xr:uid="{F3FCAD4C-45C8-4439-89B0-66D2DD0FE7D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0" authorId="0" shapeId="0" xr:uid="{17F8F926-63C0-4634-8F6D-8E5E63474E8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1" authorId="0" shapeId="0" xr:uid="{64D84CAB-0905-4CF3-9AEE-7B3F7E36506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1" authorId="0" shapeId="0" xr:uid="{A7E13E37-02EB-44F7-8FA2-08E6350CA89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1" authorId="0" shapeId="0" xr:uid="{1B8D5A3F-079D-404E-9280-35D1D0BB34D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1" authorId="0" shapeId="0" xr:uid="{F12E9F4D-06F3-43BB-80C6-2566CEFE95D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1" authorId="0" shapeId="0" xr:uid="{25CF3408-6258-443A-8545-54BAA917205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1" authorId="1" shapeId="0" xr:uid="{E7DD31CF-CDD4-423B-84F8-BF8502D47D1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1" authorId="0" shapeId="0" xr:uid="{D84DA61A-DABC-48FF-A269-058E26D8DA6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1" authorId="0" shapeId="0" xr:uid="{62C692AD-4D69-4186-A1BE-AA6DB701B95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1" authorId="0" shapeId="0" xr:uid="{0C4B8CE3-E6A4-476A-B5EE-9C5158FF0B9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1" authorId="0" shapeId="0" xr:uid="{25F10AB6-F645-48B0-B8C8-EE4225AECD1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2" authorId="0" shapeId="0" xr:uid="{0DC0DFFE-111E-4B19-8061-7B5DF498C77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2" authorId="0" shapeId="0" xr:uid="{56804919-58F0-4DBC-A5F7-9A33E2FA26C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2" authorId="0" shapeId="0" xr:uid="{AE1469A5-761D-4E2A-91E8-A56CBA4E709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2" authorId="0" shapeId="0" xr:uid="{8D0A878F-1252-42E9-8A90-7588336ED50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2" authorId="0" shapeId="0" xr:uid="{0820F8A9-4256-47EA-8B5B-D6E5D973C96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2" authorId="1" shapeId="0" xr:uid="{60357310-D74B-47F5-9B1D-8165D6612DC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2" authorId="0" shapeId="0" xr:uid="{D5DFCB7B-F0C6-474D-A745-347E903E332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2" authorId="0" shapeId="0" xr:uid="{6460C589-E107-49C0-8648-003B46E426D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2" authorId="0" shapeId="0" xr:uid="{E59C8A6A-9A9C-4F0D-9BAA-DF1B855D79F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2" authorId="0" shapeId="0" xr:uid="{AEA8FCC8-7505-4611-B29A-3CC64F05523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3" authorId="0" shapeId="0" xr:uid="{B40F69AA-F83B-4110-989B-D44438CE11C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3" authorId="0" shapeId="0" xr:uid="{4EF64184-082F-45B3-B142-DAE56800651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3" authorId="0" shapeId="0" xr:uid="{563EB090-1BA0-4C43-86D7-DEDE39D2361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3" authorId="0" shapeId="0" xr:uid="{F37B428A-4192-433B-861F-423EBE08A3F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3" authorId="0" shapeId="0" xr:uid="{F6FEBEA4-0C4C-40C2-85E3-B20A57B244E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3" authorId="1" shapeId="0" xr:uid="{73D91A1E-C64F-418F-8C5F-7E17C982E41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3" authorId="0" shapeId="0" xr:uid="{306F27FA-2C68-41CC-950E-291FBA726A7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3" authorId="0" shapeId="0" xr:uid="{D4FFD965-FA3C-4203-ADC2-60F540AE37F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3" authorId="0" shapeId="0" xr:uid="{93B8DAEC-444F-40CE-B306-FDD15BC2E19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3" authorId="0" shapeId="0" xr:uid="{94C94E20-CC12-4323-8F26-32DEC94CEC7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4" authorId="0" shapeId="0" xr:uid="{9B733F56-744D-49AA-85E6-CCF33E7BFF3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4" authorId="0" shapeId="0" xr:uid="{496BDF9D-59FF-4E11-AD8D-CD4A60E2732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4" authorId="0" shapeId="0" xr:uid="{E071BD54-D679-47CD-9BB4-188D1037161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4" authorId="0" shapeId="0" xr:uid="{885401A3-3B14-401D-9EC2-A1732536332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4" authorId="0" shapeId="0" xr:uid="{D8504A36-574E-409A-B790-489BF84BE33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4" authorId="1" shapeId="0" xr:uid="{FE872FE9-129A-433F-8AA2-71891914959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4" authorId="0" shapeId="0" xr:uid="{7D57541A-3A0D-4D82-B136-2C351E6D0FB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4" authorId="0" shapeId="0" xr:uid="{90FC0ED2-A77C-42E2-8332-C3A7CCEB87C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4" authorId="0" shapeId="0" xr:uid="{204F9D53-3EEE-4FAD-BD10-B8B545D8AB3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4" authorId="0" shapeId="0" xr:uid="{D1615845-74BD-47FB-88AC-6BDEE4F4C36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5" authorId="0" shapeId="0" xr:uid="{DF543652-846A-4244-9F90-640EDAFA1BA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5" authorId="0" shapeId="0" xr:uid="{EB873D46-9B34-4CA3-AF48-AE47B630A9E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5" authorId="0" shapeId="0" xr:uid="{0EBFEF87-D4F2-41FC-AECC-F03E249C982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5" authorId="0" shapeId="0" xr:uid="{52661E39-8437-4311-9838-3351AAA6025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5" authorId="0" shapeId="0" xr:uid="{358BA9B0-5802-440A-80FA-2347929FD76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5" authorId="1" shapeId="0" xr:uid="{2CE0C925-F307-43C3-8444-9E7555E1599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5" authorId="0" shapeId="0" xr:uid="{5773F071-45F3-431D-886F-D9A7F074643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5" authorId="0" shapeId="0" xr:uid="{C4928CA6-E335-401E-9E5F-9DED97F6FBE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5" authorId="0" shapeId="0" xr:uid="{FD7A804C-82C9-4E77-88C8-4DD245A9465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5" authorId="0" shapeId="0" xr:uid="{C4EFCB63-68EE-44B2-B2ED-AB148856A46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6" authorId="0" shapeId="0" xr:uid="{C2038341-F27D-4AA9-8BF6-8C4DCE6192A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6" authorId="0" shapeId="0" xr:uid="{EA67365A-4793-4693-A847-00324844003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6" authorId="0" shapeId="0" xr:uid="{56E7AE51-467D-4B53-A3C7-61D91916165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6" authorId="0" shapeId="0" xr:uid="{A9DE01DD-8B8B-4174-90C9-93B5F116A6D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6" authorId="0" shapeId="0" xr:uid="{0184BB6B-183B-460B-8201-A4BA421B279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6" authorId="1" shapeId="0" xr:uid="{94A5E364-42D1-4655-98B1-58B861EC0CE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6" authorId="0" shapeId="0" xr:uid="{73286FB5-979A-412A-9B68-41E3FEF3457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6" authorId="0" shapeId="0" xr:uid="{6818BDD6-779C-4F9E-ACD7-9992B8459B4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6" authorId="0" shapeId="0" xr:uid="{ECDF1F2E-FABE-41EA-AF71-EC6CC38E7DF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6" authorId="0" shapeId="0" xr:uid="{2BDDC767-BDAE-41F7-8163-8A559997D7A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7" authorId="0" shapeId="0" xr:uid="{77337E8F-D49B-4032-A8E5-062225EC1CB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7" authorId="0" shapeId="0" xr:uid="{2680B2B8-6956-4ADF-9ADF-96001E9C561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7" authorId="0" shapeId="0" xr:uid="{699E7B86-C93A-43CB-BF41-88D4B9E3298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7" authorId="0" shapeId="0" xr:uid="{EDC54849-9BE0-471D-BFEA-C8CF4BF158C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7" authorId="0" shapeId="0" xr:uid="{EFC1C9F6-E1C2-4F20-8439-220A1BC047D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7" authorId="1" shapeId="0" xr:uid="{73DA0B50-5BB0-4019-A7BF-58B34E6085B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7" authorId="0" shapeId="0" xr:uid="{268A2B00-6C6C-459D-ABBA-22646DB4259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7" authorId="0" shapeId="0" xr:uid="{3C951BFD-1300-43A2-B18B-7FC1D62F2D9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7" authorId="0" shapeId="0" xr:uid="{9C136D5E-3F1A-449D-9D42-E1A4E1561C0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7" authorId="0" shapeId="0" xr:uid="{FF66B2F3-228F-475B-B067-78E148F1973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8" authorId="0" shapeId="0" xr:uid="{DE22944C-7643-454B-B6AC-35ED5B12EB4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8" authorId="0" shapeId="0" xr:uid="{F059D0DD-7E9E-43FD-9794-EB69388AAAD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8" authorId="0" shapeId="0" xr:uid="{3610EB90-A322-4A94-B6AD-75C7A7F281B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8" authorId="0" shapeId="0" xr:uid="{D3DA786E-FBAE-4691-AEC0-12FF92DA7D1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8" authorId="0" shapeId="0" xr:uid="{DAA36F5F-67DD-45E6-BD6A-DC9F8A53B2D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8" authorId="1" shapeId="0" xr:uid="{A90F401B-1A71-4551-A01F-5155C2D3965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8" authorId="0" shapeId="0" xr:uid="{6D6D4EB9-346A-4B63-BE94-3DDC50BB580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8" authorId="0" shapeId="0" xr:uid="{C5612B85-1B54-49CD-9FF4-12980D5A495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8" authorId="0" shapeId="0" xr:uid="{C0B633A9-773A-4BA9-AD52-FE496461BE7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8" authorId="0" shapeId="0" xr:uid="{A4E6D224-0242-4CC0-BC23-8FAAAC97DF8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39" authorId="0" shapeId="0" xr:uid="{E69FE655-F446-4199-B4DF-35DDE40826B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39" authorId="0" shapeId="0" xr:uid="{6648C483-0CEE-41A6-9819-15E7964CACB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39" authorId="0" shapeId="0" xr:uid="{C9C00D57-E53E-4460-82FF-954C432CE6A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39" authorId="0" shapeId="0" xr:uid="{436AF9C2-4446-4DAF-AFCB-477EC7CDBDC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39" authorId="0" shapeId="0" xr:uid="{FFDDFE3F-9AF7-4B66-9FED-B85DA610EA3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39" authorId="1" shapeId="0" xr:uid="{F7625C8F-087A-4DFA-8ACE-2095E5F7556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39" authorId="0" shapeId="0" xr:uid="{51421828-5DB4-4003-AD20-C7B4D3AE827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39" authorId="0" shapeId="0" xr:uid="{5827FC7F-A195-4FC2-AC56-FEC6BDB6BD0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39" authorId="0" shapeId="0" xr:uid="{88F6A98B-1B30-4C5D-BFF5-FA689B7CFCE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39" authorId="0" shapeId="0" xr:uid="{B4341B46-5D6F-48B2-A4E0-C6DBD87D43C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0" authorId="0" shapeId="0" xr:uid="{F6933C16-7900-4250-A81D-D84970877FE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0" authorId="0" shapeId="0" xr:uid="{36D850C0-C1C0-4CBF-B082-9B7E42336AB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0" authorId="0" shapeId="0" xr:uid="{BA66C865-3A8B-4104-8B1B-E40F3E2B799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0" authorId="0" shapeId="0" xr:uid="{8EA23A95-FC00-45DC-8406-6D3218D9B9E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0" authorId="0" shapeId="0" xr:uid="{D6564D76-497C-4E9F-9363-24F956EB53A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0" authorId="1" shapeId="0" xr:uid="{330081E9-4C65-416A-B4FC-9E11639FE62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0" authorId="0" shapeId="0" xr:uid="{E300FD1D-BD12-4AFA-98F9-EDA6198A20E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0" authorId="0" shapeId="0" xr:uid="{D04504F6-E54F-4EAF-9F6D-5FC3785648D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0" authorId="0" shapeId="0" xr:uid="{01FA8E90-CFC0-4569-BA13-5594728E55C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0" authorId="0" shapeId="0" xr:uid="{ECA4D2DF-7D1E-4DA4-872B-5E4A363479D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1" authorId="0" shapeId="0" xr:uid="{D0CC169A-B3BE-4E23-919B-C9D4BEA6FB1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1" authorId="0" shapeId="0" xr:uid="{18F6B3A2-57F3-423A-BF89-DDAE14CE327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1" authorId="0" shapeId="0" xr:uid="{59BCD1E8-538B-4075-A430-475B0FCC7F1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1" authorId="0" shapeId="0" xr:uid="{99964F3B-8963-4D11-8C03-AAC09ADED8A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1" authorId="0" shapeId="0" xr:uid="{C22CC2DC-26F4-4168-BE85-99CB402EF95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1" authorId="1" shapeId="0" xr:uid="{AD9E5AAC-458E-4F1C-8612-3F635636966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1" authorId="0" shapeId="0" xr:uid="{1B251275-64DC-4742-95E5-E2AB8839286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1" authorId="0" shapeId="0" xr:uid="{D53A5B15-E0D0-4366-96E0-472DABF59F7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1" authorId="0" shapeId="0" xr:uid="{5D1DE0A7-D9A0-416D-B81A-992B190C49D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1" authorId="0" shapeId="0" xr:uid="{EF94306E-FE31-4ACC-B5A0-FFCBEAB5F99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2" authorId="0" shapeId="0" xr:uid="{ED081B78-6BE3-4DA5-9548-65AA3A53449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2" authorId="0" shapeId="0" xr:uid="{1E90C67C-63FD-4735-BCE0-C7F679B1F0F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2" authorId="0" shapeId="0" xr:uid="{AC943228-82B1-47F8-BB6E-37A96B92475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2" authorId="0" shapeId="0" xr:uid="{5CE4EC4D-2F9C-4773-8004-E888ECE93DC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2" authorId="0" shapeId="0" xr:uid="{8EA22641-8950-4B00-880F-FB8BF9C1AE3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2" authorId="1" shapeId="0" xr:uid="{3AB5E805-5C1F-424D-9503-91134EF9A8E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2" authorId="0" shapeId="0" xr:uid="{9D1B9683-B7BA-47C2-BC50-619C9446904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2" authorId="0" shapeId="0" xr:uid="{68339156-ACB8-4117-B20A-38F15E0C94C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2" authorId="0" shapeId="0" xr:uid="{F653A5BB-22BE-497B-A7A1-135DD9CCBAC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2" authorId="0" shapeId="0" xr:uid="{B90F952E-4AE0-4232-BB84-FB4E21A5116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3" authorId="0" shapeId="0" xr:uid="{5C3F91A5-35C0-4B50-91A3-AC20C46A6C3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3" authorId="0" shapeId="0" xr:uid="{2777AC99-1BAB-4259-AD2D-84FA18FCD38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3" authorId="0" shapeId="0" xr:uid="{8A96BAEF-52A5-49C4-8F02-EB7D493F4AF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3" authorId="0" shapeId="0" xr:uid="{5FCC14F5-D1D4-41C7-99EB-AB0574D64FF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3" authorId="0" shapeId="0" xr:uid="{C47680BA-3712-4BEC-BBDD-3055E270CD4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3" authorId="1" shapeId="0" xr:uid="{3BD34757-6532-4D8F-95C6-7D5E14E98DC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3" authorId="0" shapeId="0" xr:uid="{CF22664F-BCAC-452F-B145-EE860CC39CA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3" authorId="0" shapeId="0" xr:uid="{709A1485-5B06-402D-9722-E4DE56B8EDE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3" authorId="0" shapeId="0" xr:uid="{02C13161-3B04-4260-852B-6072FC91E40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3" authorId="0" shapeId="0" xr:uid="{314B9256-6926-4665-8F6A-1F93C567161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4" authorId="0" shapeId="0" xr:uid="{ECB3EE5F-56CE-4EE9-BA20-40B7791F045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4" authorId="0" shapeId="0" xr:uid="{9000ED6A-1D0E-4CDF-8320-59BEC87E745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4" authorId="0" shapeId="0" xr:uid="{CEF91602-3468-4785-A889-25982B91783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4" authorId="0" shapeId="0" xr:uid="{C0252801-0DC5-423D-9A9A-A689E8DFCB4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4" authorId="0" shapeId="0" xr:uid="{CCCB9A55-A5B3-46BC-A08F-1BD0D7782AB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4" authorId="1" shapeId="0" xr:uid="{2F56BA4B-1BDF-4C3C-B18C-B3AF1BF8526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4" authorId="0" shapeId="0" xr:uid="{24A2AD3C-0C71-436A-93F7-36132263DDA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4" authorId="0" shapeId="0" xr:uid="{5F68A0B3-B436-40BF-AB5D-B483BF4CA6A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4" authorId="0" shapeId="0" xr:uid="{133DBB17-A04A-469B-AE7D-6E767C1D048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4" authorId="0" shapeId="0" xr:uid="{73A71268-F18A-430A-8941-0ECA8A2FCAF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5" authorId="0" shapeId="0" xr:uid="{9F362871-C41B-4091-B1B2-508981B3A06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5" authorId="0" shapeId="0" xr:uid="{EC2ADCBC-4F4F-41B7-8767-4BCA42702D0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5" authorId="0" shapeId="0" xr:uid="{A097767B-CFEB-4958-96D7-10B50BE9893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5" authorId="0" shapeId="0" xr:uid="{2C7C6EC1-FADC-479E-B4F4-6EEC3E88F55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5" authorId="0" shapeId="0" xr:uid="{F87BB76D-6020-439D-9DFF-D5B7CF0E80B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5" authorId="1" shapeId="0" xr:uid="{AB7349F8-B8A8-4DF0-9A41-F26012F62CE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5" authorId="0" shapeId="0" xr:uid="{EAC14DAE-9056-49CF-A742-7415637DB89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5" authorId="0" shapeId="0" xr:uid="{0BFC32AB-5BD3-45F8-9896-5AC56861C1C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5" authorId="0" shapeId="0" xr:uid="{97CE8101-527E-4D16-852D-C072D6D2B96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5" authorId="0" shapeId="0" xr:uid="{907FF64F-4802-4A1F-832D-45B791A4590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6" authorId="0" shapeId="0" xr:uid="{C19BF7D5-B766-47E1-8D4C-5C9E86D1895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6" authorId="0" shapeId="0" xr:uid="{C466E84C-7298-49DC-A048-2ACD683785D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6" authorId="0" shapeId="0" xr:uid="{923F5862-7B22-4AC2-9CD2-4B680F7E9BC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6" authorId="0" shapeId="0" xr:uid="{D617B4BD-E8DE-4F22-A433-565A6AA2BB0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6" authorId="0" shapeId="0" xr:uid="{27762C2A-45AB-43D4-84BE-927E9A036C9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6" authorId="1" shapeId="0" xr:uid="{3D608000-FD52-429D-A9CA-03C6E2A7AA8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6" authorId="0" shapeId="0" xr:uid="{98D5DE30-F15F-4E3C-9279-66BB75371F1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6" authorId="0" shapeId="0" xr:uid="{71F34281-FD3D-4719-8837-F18481A522D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6" authorId="0" shapeId="0" xr:uid="{094FD5F3-1A19-4B92-B9F3-6C7FBB665B3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6" authorId="0" shapeId="0" xr:uid="{0C09CAB3-9E30-4799-B5B9-80D58A544D0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7" authorId="0" shapeId="0" xr:uid="{5808E19B-8674-48FE-8E29-EC4CBA97B0B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7" authorId="0" shapeId="0" xr:uid="{F52C9E54-C4F4-4B7B-8CD7-D8BBE23DDBD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7" authorId="0" shapeId="0" xr:uid="{F5F38421-E655-41B5-A3B9-534498EC7E2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7" authorId="0" shapeId="0" xr:uid="{655280DA-2838-424B-B5AD-D48B0520DF3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7" authorId="0" shapeId="0" xr:uid="{B6AEB49B-C9BB-4AF6-8EBD-386C7289D90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7" authorId="1" shapeId="0" xr:uid="{E0544736-65C7-4788-9273-40607B5A748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7" authorId="0" shapeId="0" xr:uid="{7387B925-1443-4C68-86F0-6E029E05B07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7" authorId="0" shapeId="0" xr:uid="{593CD2A1-1B1B-44FE-8C45-4A418368E78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7" authorId="0" shapeId="0" xr:uid="{B457FF57-A801-4CC3-934B-E83A1829E1A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7" authorId="0" shapeId="0" xr:uid="{A48128F2-6EA7-4C1E-8B04-A7AA1BA3F66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8" authorId="0" shapeId="0" xr:uid="{E6354BA9-C2B9-4657-B2BD-6CAC7F47344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8" authorId="0" shapeId="0" xr:uid="{DD67D473-3348-45CD-B870-C862AA2B319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8" authorId="0" shapeId="0" xr:uid="{790755B8-4679-4579-9C36-59C83D4F9C8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8" authorId="0" shapeId="0" xr:uid="{5E752FFF-1702-48EC-B3D7-CA6E6F4EC43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8" authorId="0" shapeId="0" xr:uid="{960DE784-D25A-456F-B6B3-AE070122F43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8" authorId="1" shapeId="0" xr:uid="{959DCBDE-6AC5-4AEF-9CE3-23EC70B1DCC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8" authorId="0" shapeId="0" xr:uid="{08097612-4793-4BCF-B2E3-C14FF84BDAD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8" authorId="0" shapeId="0" xr:uid="{341A77A3-A492-4F93-AB86-1EF180639F4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8" authorId="0" shapeId="0" xr:uid="{1D15A453-DB65-4017-90A6-BFB222DF388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8" authorId="0" shapeId="0" xr:uid="{F20771A8-5E5D-424A-87CF-4D93D584586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49" authorId="0" shapeId="0" xr:uid="{F1721C6C-28A0-49E2-9654-99DC5550BF6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49" authorId="0" shapeId="0" xr:uid="{C6B16ABD-F1E4-42FC-83C0-50343625F67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49" authorId="0" shapeId="0" xr:uid="{7BD1F120-AC54-44BC-B462-DB730311D2C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49" authorId="0" shapeId="0" xr:uid="{0B96551D-0AD8-4EB7-BAA0-D5DF79F3963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49" authorId="0" shapeId="0" xr:uid="{D9F2E526-CA7D-47F6-9154-26D16FC73DF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49" authorId="1" shapeId="0" xr:uid="{F475304A-AB1C-4418-9079-9368A01F52F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49" authorId="0" shapeId="0" xr:uid="{DA39152F-53D5-4100-8108-5F5D0417AEB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49" authorId="0" shapeId="0" xr:uid="{33642A29-ABE6-4918-95D9-E3E2E173B9E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49" authorId="0" shapeId="0" xr:uid="{6DD0C00F-9081-41D7-84DA-B8827BBF658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49" authorId="0" shapeId="0" xr:uid="{E2173296-A64B-4BCB-80F3-3C64A2D4C08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0" authorId="0" shapeId="0" xr:uid="{8C6A856B-3CA2-4C39-9FFC-6F0A008AA22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0" authorId="0" shapeId="0" xr:uid="{4248558F-F6D5-4D1F-8115-E1AE9D68F37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0" authorId="0" shapeId="0" xr:uid="{101E9919-C187-4C5B-9ECC-59FB251DF62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0" authorId="0" shapeId="0" xr:uid="{57AAF79C-6914-49DD-95DD-7B842F021E9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0" authorId="0" shapeId="0" xr:uid="{F5F81CBC-D931-4222-8172-35B76ABFB87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0" authorId="1" shapeId="0" xr:uid="{12B09142-A2C7-4B8E-BCA6-6EB2A1CA308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0" authorId="0" shapeId="0" xr:uid="{37992291-F2F4-4252-812B-B45E48B9185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0" authorId="0" shapeId="0" xr:uid="{437750D5-9A58-446C-9330-6F86B60B60F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0" authorId="0" shapeId="0" xr:uid="{654FB52B-F888-420F-AB7E-F4B569090EE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0" authorId="0" shapeId="0" xr:uid="{3324C80F-A3AE-45B9-A726-816C2951759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1" authorId="0" shapeId="0" xr:uid="{1FC8F60B-712E-401B-8B62-9A8F7F94296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1" authorId="0" shapeId="0" xr:uid="{F0F37EA0-8546-45AE-9051-5055883226E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1" authorId="0" shapeId="0" xr:uid="{2A52730E-4068-4EA2-8446-61B103C873B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1" authorId="0" shapeId="0" xr:uid="{4C134773-DB9E-4FE0-A932-32FC583D08A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1" authorId="0" shapeId="0" xr:uid="{DAF50F4A-3EFA-467C-8D87-4668BED8CF0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1" authorId="1" shapeId="0" xr:uid="{FB0770DA-7269-4E2F-8E82-7CA3D85204E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1" authorId="0" shapeId="0" xr:uid="{506FEB9D-4E43-4DE3-BF5E-9821320DD9D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1" authorId="0" shapeId="0" xr:uid="{DBB1E154-5FF5-448F-A0B0-67B930B6FE1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1" authorId="0" shapeId="0" xr:uid="{03FCB100-16BE-46DB-9C77-9957B406CC3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1" authorId="0" shapeId="0" xr:uid="{F6787914-ADD4-4FCC-9283-5221B588714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2" authorId="0" shapeId="0" xr:uid="{C4AEB2B1-8CE0-479A-8157-664E90236BE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2" authorId="0" shapeId="0" xr:uid="{8FB1D598-E421-4412-B6B0-331F8DC7E35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2" authorId="0" shapeId="0" xr:uid="{F5993ADC-8433-4105-B62B-6AA76194E76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2" authorId="0" shapeId="0" xr:uid="{CAFF78EB-B0F5-4907-840C-A07ACD5374E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2" authorId="0" shapeId="0" xr:uid="{623CB066-4B8B-49A4-8068-54A64D0124E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2" authorId="1" shapeId="0" xr:uid="{9FD09805-D15F-46CE-93FB-DD3EF91547E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2" authorId="0" shapeId="0" xr:uid="{F9CB96A8-CE32-4EB6-A0D9-2D4E310CF32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2" authorId="0" shapeId="0" xr:uid="{26B0D332-4149-4250-80C1-5975E79C017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2" authorId="0" shapeId="0" xr:uid="{0D7C5392-C0F4-40D6-BB7A-7697A3E0F44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2" authorId="0" shapeId="0" xr:uid="{FC8A6FEA-B565-4B80-8253-77E1FEDE547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3" authorId="0" shapeId="0" xr:uid="{754CE1A8-58DD-416C-AED3-15AB69FF461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3" authorId="0" shapeId="0" xr:uid="{1ECDEE3F-F6A6-4337-AEE3-7262402F2CB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3" authorId="0" shapeId="0" xr:uid="{498F693F-F03F-4D93-BD98-423B1885AAA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3" authorId="0" shapeId="0" xr:uid="{819D4B95-C091-49A9-A208-8C76A9F7D7B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3" authorId="0" shapeId="0" xr:uid="{7A92C455-C96D-4C52-97A8-C7B03EF69C2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3" authorId="1" shapeId="0" xr:uid="{A8916CEB-3B39-4362-BC82-5FE06F70243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3" authorId="0" shapeId="0" xr:uid="{6C325371-101A-48DF-AFA9-927976ACEF5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3" authorId="0" shapeId="0" xr:uid="{CD411123-9B25-4021-B14A-9538A611CAC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3" authorId="0" shapeId="0" xr:uid="{98F23736-A86C-458C-9FFA-158FB75C595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3" authorId="0" shapeId="0" xr:uid="{D227F247-BC89-4D19-93E2-D434E26AE72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4" authorId="0" shapeId="0" xr:uid="{B6BBA256-867B-4FEC-9E1C-BC5D82C84A5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4" authorId="0" shapeId="0" xr:uid="{C1A5AD3A-A95C-4D29-9713-69619F44DA0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4" authorId="0" shapeId="0" xr:uid="{4B6A80DF-8387-4A1D-B50B-95C590627BE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4" authorId="0" shapeId="0" xr:uid="{904AD5A1-9F8D-4705-8AA0-9C3752A5FE1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4" authorId="0" shapeId="0" xr:uid="{744D79EE-CAC3-43DD-9B4C-7B18BB7226E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4" authorId="1" shapeId="0" xr:uid="{645BA88F-83E7-4747-B927-BF2ADA8D631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4" authorId="0" shapeId="0" xr:uid="{39361330-9BCC-4025-933A-D4904C82ABA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4" authorId="0" shapeId="0" xr:uid="{47D9B970-7C0D-4210-83DB-FB5ED051979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4" authorId="0" shapeId="0" xr:uid="{FB8A4F56-45AF-4757-96CF-EC1BB9F13AF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4" authorId="0" shapeId="0" xr:uid="{11F3F27B-268A-4C63-83B9-FD849B719B5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5" authorId="0" shapeId="0" xr:uid="{611FF836-993C-474D-B40E-5C501E4CFDC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5" authorId="0" shapeId="0" xr:uid="{A2EB3943-4D57-48CE-8821-C8858E00C41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5" authorId="0" shapeId="0" xr:uid="{894678DC-1BD9-4F0E-885B-E624FD4DA44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5" authorId="0" shapeId="0" xr:uid="{A9489B86-9DA0-4F64-9D04-404D1C3D9E6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5" authorId="0" shapeId="0" xr:uid="{2ED4838A-C94E-4B7D-B98E-A7C9DE2FCD5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5" authorId="1" shapeId="0" xr:uid="{288B6F70-A576-45F9-90D9-324C94BC578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5" authorId="0" shapeId="0" xr:uid="{C9FFFEFB-3676-43C3-BCCF-DA5277E784E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5" authorId="0" shapeId="0" xr:uid="{896F74D6-4B9D-4767-A09C-2F2A84912D3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5" authorId="0" shapeId="0" xr:uid="{31E68255-560B-40F9-A57A-9B7E53FC830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5" authorId="0" shapeId="0" xr:uid="{2DAB138F-7B21-4154-8AE0-1563D2C513E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6" authorId="0" shapeId="0" xr:uid="{B6C87420-12B2-4668-A85A-F4B95BFEC59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6" authorId="0" shapeId="0" xr:uid="{62247F46-B352-4581-9787-67D76958F25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6" authorId="0" shapeId="0" xr:uid="{A08AB279-9C3C-490B-B8DE-6749F59D6F4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6" authorId="0" shapeId="0" xr:uid="{D2F1F886-BC11-49EF-AC3A-6EF4723045F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6" authorId="0" shapeId="0" xr:uid="{2B311A41-C62D-480F-9A64-79AEEB907E0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6" authorId="1" shapeId="0" xr:uid="{D28EF1C8-EB9E-4ECC-BEFF-29BA1607BA9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6" authorId="0" shapeId="0" xr:uid="{C99AD5C8-3365-4488-BD4B-9DB2F73F666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6" authorId="0" shapeId="0" xr:uid="{4FECB9D3-B32F-4703-855C-A22D685472D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6" authorId="0" shapeId="0" xr:uid="{90B51F5A-A851-4469-97B8-F6F544A5515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6" authorId="0" shapeId="0" xr:uid="{484A7772-2425-43B3-81D3-1C737813F34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7" authorId="0" shapeId="0" xr:uid="{0BA12504-46D8-4BD6-93FF-93B063E06C1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7" authorId="0" shapeId="0" xr:uid="{AA54DEAB-E1F2-42FB-9704-29A0C12DF44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7" authorId="0" shapeId="0" xr:uid="{5660301B-62B4-47EE-B470-7F1771971F1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7" authorId="0" shapeId="0" xr:uid="{6F2F5790-FFB1-4264-B1B1-33CD9B53537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7" authorId="0" shapeId="0" xr:uid="{91C68C5A-DBD1-435D-8EF4-A122A7B760F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7" authorId="1" shapeId="0" xr:uid="{5E25D4A4-41D9-496E-BFC0-1147D7EE3CB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7" authorId="0" shapeId="0" xr:uid="{0F93A333-B8DC-441D-B17B-DA5F1BBA2D5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7" authorId="0" shapeId="0" xr:uid="{618E71F6-47A3-41CB-9CCA-7C85F12B7C0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7" authorId="0" shapeId="0" xr:uid="{62EA1B30-C36C-4DB3-B573-A2758A4B90B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7" authorId="0" shapeId="0" xr:uid="{DC50F70A-285E-4B99-8368-F26F701D575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8" authorId="0" shapeId="0" xr:uid="{15C6710A-24F7-4DBD-A9FE-39DF39A2040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8" authorId="0" shapeId="0" xr:uid="{18935A29-070D-4093-B04D-B539633F47B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8" authorId="0" shapeId="0" xr:uid="{DBB76816-8AE9-4D63-B4C3-0663B409D9B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8" authorId="0" shapeId="0" xr:uid="{9F1A825A-1743-449A-A9A4-A82C865049F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8" authorId="0" shapeId="0" xr:uid="{2246AF33-0672-4F2B-BD4B-7742ED003F1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8" authorId="1" shapeId="0" xr:uid="{B9663BD6-E4C9-41E1-9D12-83709606DEE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8" authorId="0" shapeId="0" xr:uid="{E3D0CF61-754C-4118-B176-7C7435C619A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8" authorId="0" shapeId="0" xr:uid="{41D98C5F-3783-4029-B4DF-EC882AA827B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8" authorId="0" shapeId="0" xr:uid="{C17E6071-B545-4AAB-9DF8-EE277AC6FEC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8" authorId="0" shapeId="0" xr:uid="{D42D3265-A528-4965-A166-84124C92E1E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59" authorId="0" shapeId="0" xr:uid="{34D0A385-114D-4D60-B365-20478A7E99A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59" authorId="0" shapeId="0" xr:uid="{4B536C9D-C593-4B44-A0F9-E4B770AE04B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59" authorId="0" shapeId="0" xr:uid="{3DD9F861-4829-4E02-B7E3-F5DC770B092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59" authorId="0" shapeId="0" xr:uid="{BDD5A3C8-CB72-47F4-A878-6F8F5C57C6D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59" authorId="0" shapeId="0" xr:uid="{DBBAAFEB-24F3-4FD1-B691-01BBB6D49FF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59" authorId="1" shapeId="0" xr:uid="{83DA1B51-CF0D-4B9D-88A2-F36F4C80C11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59" authorId="0" shapeId="0" xr:uid="{57AF697A-289D-43EA-8704-B96655CB912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59" authorId="0" shapeId="0" xr:uid="{2C021EA3-B03A-4D82-BCA1-76D639DDF7D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59" authorId="0" shapeId="0" xr:uid="{39F9AC5F-C236-445A-B3CE-1CF8E5604CD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59" authorId="0" shapeId="0" xr:uid="{BCD59F48-0414-4581-A84A-1CF540D7D31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0" authorId="0" shapeId="0" xr:uid="{FD1F7A99-D4BF-454B-8A4F-324DE29A353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0" authorId="0" shapeId="0" xr:uid="{0E91AA7F-C6BD-4325-AC0E-6FC556396FB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0" authorId="0" shapeId="0" xr:uid="{3811849D-01F6-41BE-ABF9-9872B553417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0" authorId="0" shapeId="0" xr:uid="{75BCFA01-2DA8-463E-B7EC-9A9DB2F13CE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0" authorId="0" shapeId="0" xr:uid="{BF76E62E-48A2-418B-A9A3-75E3A480073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0" authorId="1" shapeId="0" xr:uid="{002F611A-D977-4322-8404-DCE1F37864A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0" authorId="0" shapeId="0" xr:uid="{C592764C-C90D-4BD7-85C0-B052F6C79E2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0" authorId="0" shapeId="0" xr:uid="{FB074201-3E8A-4977-9C18-51968D0A7FA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0" authorId="0" shapeId="0" xr:uid="{3071C20E-163E-4504-8866-5BB77EE37B4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0" authorId="0" shapeId="0" xr:uid="{37A5C872-AA0D-4832-8287-420B2CED120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1" authorId="0" shapeId="0" xr:uid="{A71010B7-5FD9-47C1-A87C-B0A8C9E3343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1" authorId="0" shapeId="0" xr:uid="{B77B29E6-8C4B-431B-9A9C-D4F07356F34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1" authorId="0" shapeId="0" xr:uid="{9C7035A9-8E89-4394-84DF-0E42AF752B2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1" authorId="0" shapeId="0" xr:uid="{AA8A4A72-25AD-4B87-9E47-483263370C1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1" authorId="0" shapeId="0" xr:uid="{C0DB5701-814A-4DDE-9AF6-8953549D08F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1" authorId="1" shapeId="0" xr:uid="{5D8FC122-6036-4877-9DD2-7977CE59FF1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1" authorId="0" shapeId="0" xr:uid="{6C9CBE31-8FC7-433B-9DA0-B7FC88E9B51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1" authorId="0" shapeId="0" xr:uid="{423EEFA8-1BD6-40B2-9087-ACE0E0A44A8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1" authorId="0" shapeId="0" xr:uid="{595F2C32-D5B4-4060-AA94-91A644CF844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1" authorId="0" shapeId="0" xr:uid="{06DF8A9F-DBAA-468B-B8EA-D9FCC21D8BF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2" authorId="0" shapeId="0" xr:uid="{F3114358-5A53-4154-920C-EE9CE79DC61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2" authorId="0" shapeId="0" xr:uid="{EB3737B7-ED31-4948-A30F-E8335A8E891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2" authorId="0" shapeId="0" xr:uid="{A5947459-7F78-4410-BA20-4305A8426BF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2" authorId="0" shapeId="0" xr:uid="{69091791-D313-4027-96E3-31E8497118A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2" authorId="0" shapeId="0" xr:uid="{3BFF7437-9E89-47A4-B9B3-A23D5AA63E7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2" authorId="1" shapeId="0" xr:uid="{051D4076-34A5-4440-A8C1-4F5CE3075F3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2" authorId="0" shapeId="0" xr:uid="{33F049FB-00BD-44FB-AB9C-60FEDFF027C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2" authorId="0" shapeId="0" xr:uid="{7EB6932A-B076-42DB-816C-E38F870F961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2" authorId="0" shapeId="0" xr:uid="{4E3B5F21-E8A0-4103-9288-17001DAF644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2" authorId="0" shapeId="0" xr:uid="{EF5CD32E-9FEE-4AE4-8CD0-32EDA5C2A71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3" authorId="0" shapeId="0" xr:uid="{DC4DD962-006E-4323-8F4B-6610F1EEF12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3" authorId="0" shapeId="0" xr:uid="{497B68C3-7DA7-4B15-B61E-980B0988E06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3" authorId="0" shapeId="0" xr:uid="{C63CE886-7B3C-4A20-997D-EEBE56A8100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3" authorId="0" shapeId="0" xr:uid="{F4024CDB-004A-47CF-995E-41A39B51DBC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3" authorId="0" shapeId="0" xr:uid="{85EBA8E7-C87D-4602-903E-EBE712E1B1E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3" authorId="1" shapeId="0" xr:uid="{8750532E-B18C-4B26-A77D-AA321744137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3" authorId="0" shapeId="0" xr:uid="{F78F213C-3A43-46DE-8DD7-9D8DAF5BAF5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3" authorId="0" shapeId="0" xr:uid="{D8500E74-7DF9-48BB-8389-0FA76595D5E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3" authorId="0" shapeId="0" xr:uid="{B6A3BACF-B70F-47DD-83CD-F36099102C4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3" authorId="0" shapeId="0" xr:uid="{2DF30DD2-1797-4BF3-B05A-9F3E47A0E48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4" authorId="0" shapeId="0" xr:uid="{B6585767-F61C-44E7-9671-C8A11CB16A9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4" authorId="0" shapeId="0" xr:uid="{CDBD7AF5-2A7E-45F2-9F7A-94C8BDD91F3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4" authorId="0" shapeId="0" xr:uid="{B72B8F60-69F3-49FE-926C-BA0373C6317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4" authorId="0" shapeId="0" xr:uid="{44041A4C-DFD6-43F4-AFF4-6AD76E68458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4" authorId="0" shapeId="0" xr:uid="{17B2B470-4EA9-4B39-BCBD-DAA3F327A28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4" authorId="1" shapeId="0" xr:uid="{387512DC-4EFB-4A3A-A749-5CFC5D56F0A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4" authorId="0" shapeId="0" xr:uid="{4E998902-E7F2-4FD4-A651-AB32BE60503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4" authorId="0" shapeId="0" xr:uid="{A792A583-81E0-4731-9B67-18DDED00947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4" authorId="0" shapeId="0" xr:uid="{8E256DAE-B7FD-43D9-AAD8-8043B543DE7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4" authorId="0" shapeId="0" xr:uid="{74CD403D-D221-4E79-9B23-390DF305FC3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5" authorId="0" shapeId="0" xr:uid="{ABE95BE7-56E9-44E6-8C20-63D199B9441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5" authorId="0" shapeId="0" xr:uid="{B7210888-A2D2-4421-A760-C5E80D305E9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5" authorId="0" shapeId="0" xr:uid="{8A8EED73-E830-425E-9ED6-44B3AB8A520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5" authorId="0" shapeId="0" xr:uid="{BB7B1636-48AF-4859-81B5-B117F433145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5" authorId="0" shapeId="0" xr:uid="{682F41DF-2399-4974-B23E-A32A8B5F041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5" authorId="1" shapeId="0" xr:uid="{E7B1DA8E-EE4F-4C00-B637-AC7ECDF5C29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5" authorId="0" shapeId="0" xr:uid="{CEDF41F8-0EDB-4223-B354-589584CDDE4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5" authorId="0" shapeId="0" xr:uid="{7E64DF42-6530-4F25-B11C-F911F74A04F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5" authorId="0" shapeId="0" xr:uid="{D8C6CE84-5DBB-4668-97AC-8844EA73434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5" authorId="0" shapeId="0" xr:uid="{11C6342D-6136-4CC4-A797-60450E42DEF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6" authorId="0" shapeId="0" xr:uid="{EBE262A4-6D73-40C7-9C81-F61F248C9FF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6" authorId="0" shapeId="0" xr:uid="{5132F2D5-2AD3-449A-B6B1-A68EC4A442D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6" authorId="0" shapeId="0" xr:uid="{CB9B1EB8-D382-461E-B21D-4CD579047D0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6" authorId="0" shapeId="0" xr:uid="{50E95F9D-C0DE-424D-9970-5D942FF3755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6" authorId="0" shapeId="0" xr:uid="{755B8EBD-ADEF-4965-A238-1C65B433CC7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6" authorId="1" shapeId="0" xr:uid="{36C30A45-66A7-4DB9-A98F-F017936EECC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6" authorId="0" shapeId="0" xr:uid="{6AF81DCA-C245-45BE-8A75-BA454F049D4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6" authorId="0" shapeId="0" xr:uid="{BB5488A3-5299-41AD-A3F8-38D7F90F739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6" authorId="0" shapeId="0" xr:uid="{7033E0A0-9009-4E61-B58F-1F7F6267615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6" authorId="0" shapeId="0" xr:uid="{78911B86-53BF-47F6-BF4B-E13AD37990E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7" authorId="0" shapeId="0" xr:uid="{CBB26236-B59C-4B1F-AB34-6F0C2631AFA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7" authorId="0" shapeId="0" xr:uid="{ADF3E63A-7380-4136-A115-985CD422C64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7" authorId="0" shapeId="0" xr:uid="{D97E43C2-BFD3-4DBE-B827-FBC08FDB112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7" authorId="0" shapeId="0" xr:uid="{7A0D862E-6978-431C-A409-7AAED1B7FBA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7" authorId="0" shapeId="0" xr:uid="{D546B5A0-0014-4099-8569-D17B0DD5496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7" authorId="1" shapeId="0" xr:uid="{A4138126-BD1A-4320-BA9C-032034763B5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7" authorId="0" shapeId="0" xr:uid="{7EAB08C3-E239-4AAB-857B-AE2F1D2F387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7" authorId="0" shapeId="0" xr:uid="{1B7FC681-ADFC-42C4-8D71-69A7A1D512A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7" authorId="0" shapeId="0" xr:uid="{8535B3E5-2240-4B76-8367-4900E544095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7" authorId="0" shapeId="0" xr:uid="{967CCA72-BABF-486C-80AE-426A8648617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8" authorId="0" shapeId="0" xr:uid="{774B73D4-E623-41DF-9266-0123FEB1AE6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8" authorId="0" shapeId="0" xr:uid="{865D0CBA-6C0D-4437-8CEB-3B31F58A59A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8" authorId="0" shapeId="0" xr:uid="{BB64D274-43E8-4172-9E8B-210039F261A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8" authorId="0" shapeId="0" xr:uid="{CD82C010-D872-4B50-8702-96ADBA29788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8" authorId="0" shapeId="0" xr:uid="{7B4118AC-9F10-4BD5-A881-2B9E3307BDD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8" authorId="1" shapeId="0" xr:uid="{90A50384-AB96-46CE-AFC2-9CC3E94483B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8" authorId="0" shapeId="0" xr:uid="{EB0B9A38-C8C3-4ACD-BBAF-04C6B64AC85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8" authorId="0" shapeId="0" xr:uid="{2987EF55-1619-454B-BF3B-75DADA19645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8" authorId="0" shapeId="0" xr:uid="{70EC6CE5-CECD-4412-BEC1-55CEF08A8E1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8" authorId="0" shapeId="0" xr:uid="{658399E7-F313-4318-BA25-3A90281244E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69" authorId="0" shapeId="0" xr:uid="{F17C0D10-1DA8-43CC-B4BF-E597F9924D3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69" authorId="0" shapeId="0" xr:uid="{D0F8F416-9E84-4CDC-B101-DB3252355D1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69" authorId="0" shapeId="0" xr:uid="{2BAE1777-8DDE-4A54-89CD-4087D8DCB0A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69" authorId="0" shapeId="0" xr:uid="{CD7EC9E5-5BED-410E-8061-0C26CBF40A3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69" authorId="0" shapeId="0" xr:uid="{40FB4466-9CE5-4518-A5F3-BA395B00B6C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69" authorId="1" shapeId="0" xr:uid="{AE638024-BA70-46F8-B859-EAE17795FA7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69" authorId="0" shapeId="0" xr:uid="{814CBB2E-272F-41E5-AE36-AB00FA59811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69" authorId="0" shapeId="0" xr:uid="{761B3EC6-BDD8-4112-BE0A-BF85E881693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69" authorId="0" shapeId="0" xr:uid="{ADA9A8C4-4279-42B7-A7E5-DF5DB9036F7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69" authorId="0" shapeId="0" xr:uid="{547074E1-023E-4578-AE64-84C44CC0865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0" authorId="0" shapeId="0" xr:uid="{74A76675-8F9B-4DF4-A805-F58CF5CF4B2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0" authorId="0" shapeId="0" xr:uid="{93E47216-E420-4CCA-8CED-5EDA826C567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0" authorId="0" shapeId="0" xr:uid="{E1946E98-E4DE-451E-B029-B7F3C05932C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0" authorId="0" shapeId="0" xr:uid="{E731926A-E3F0-4C7D-8C6B-2F306A15D53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0" authorId="0" shapeId="0" xr:uid="{FC362096-190C-455A-8388-0A852E1FC69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0" authorId="1" shapeId="0" xr:uid="{DA3ACC53-4BEC-48D0-89D4-5C5F0F55C97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0" authorId="0" shapeId="0" xr:uid="{89F9E2B3-6FB2-4C62-863F-E693239F04D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0" authorId="0" shapeId="0" xr:uid="{16F069FC-D3B2-4C0A-98E9-E44FA5CF6E9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0" authorId="0" shapeId="0" xr:uid="{A5FCF084-2014-4EC4-B184-B7B4B7285FC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0" authorId="0" shapeId="0" xr:uid="{F33BECFC-827D-4BA4-9251-4B87C33B646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1" authorId="0" shapeId="0" xr:uid="{5729B12E-6D3F-4369-B701-A269D0EDEAD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1" authorId="0" shapeId="0" xr:uid="{A4958E87-D8EA-404D-85D0-A416824F6E7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1" authorId="0" shapeId="0" xr:uid="{EA267B05-E39C-4747-9CC2-284382D56B3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1" authorId="0" shapeId="0" xr:uid="{19442D0A-866F-458B-B1BA-A8540A3B16B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1" authorId="0" shapeId="0" xr:uid="{EC8B7F77-F75E-47B8-BC1E-C6D144A33AE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1" authorId="1" shapeId="0" xr:uid="{F9C29AB8-6413-4EAB-B9BC-0028B137A99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1" authorId="0" shapeId="0" xr:uid="{A0763ECA-36A6-48D3-B1BF-850F2506F7A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1" authorId="0" shapeId="0" xr:uid="{13A4F463-D6F2-40E7-9AFB-075B7CAC923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1" authorId="0" shapeId="0" xr:uid="{14EF014E-2EFE-4AEB-ABEA-697E3268602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1" authorId="0" shapeId="0" xr:uid="{07048163-7139-4851-8E45-A15C6A7515C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2" authorId="0" shapeId="0" xr:uid="{165A7689-96E7-455E-B2B9-F01A3135FA9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2" authorId="0" shapeId="0" xr:uid="{D16916E9-F63E-4019-9904-7C89C3416F6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2" authorId="0" shapeId="0" xr:uid="{331D976C-3DD7-4257-8810-0444E4B39EC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2" authorId="0" shapeId="0" xr:uid="{CD0AA129-CA18-4362-AC06-24A18403904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2" authorId="0" shapeId="0" xr:uid="{7FA7EE61-2AB0-463E-BE89-0EC4B1EB8EC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2" authorId="1" shapeId="0" xr:uid="{8C578941-E518-40D7-AC86-F4CF41475C8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2" authorId="0" shapeId="0" xr:uid="{1751D558-274C-44C0-A3D0-6B741708EAF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2" authorId="0" shapeId="0" xr:uid="{7A7744CC-E460-42DF-B12D-11233E868CE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2" authorId="0" shapeId="0" xr:uid="{CB8DF9D5-BA5E-4E16-9B5D-4E96E2A6E0E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2" authorId="0" shapeId="0" xr:uid="{48F2192C-9967-4E6E-8BBD-FF234AE5C96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3" authorId="0" shapeId="0" xr:uid="{1E3123B7-949C-4446-8937-0C866313AC0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3" authorId="0" shapeId="0" xr:uid="{7098BDBD-817C-46AB-8ADF-AA24C0C1E47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3" authorId="0" shapeId="0" xr:uid="{A532E2F4-9427-4E33-BB08-A1714B5E9EE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3" authorId="0" shapeId="0" xr:uid="{7CF9A9B1-E42A-44A5-95FC-DF9E0A08492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3" authorId="0" shapeId="0" xr:uid="{6A19161B-4ECF-4075-9D82-75C9C96EEA4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3" authorId="1" shapeId="0" xr:uid="{847CE0BA-86F2-41A0-9212-5729B11DCF0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3" authorId="0" shapeId="0" xr:uid="{6A22F874-E266-443A-BDC9-071A65B4983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3" authorId="0" shapeId="0" xr:uid="{D6C09509-A1F9-4A60-9CEA-10A4BD9A90E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3" authorId="0" shapeId="0" xr:uid="{9B4F05C7-8C11-4E98-B0D6-DD9B9824FBD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3" authorId="0" shapeId="0" xr:uid="{3CAC52CB-7DC8-4D34-8603-C03EF1459DC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4" authorId="0" shapeId="0" xr:uid="{102B3EE6-EF2B-4ADA-AF0B-2C311C2E1DB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4" authorId="0" shapeId="0" xr:uid="{5F3B36CE-B4E5-446D-BA58-83B88B4088C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4" authorId="0" shapeId="0" xr:uid="{6E6E09A0-3B7B-4ECF-80F5-C3C5FDCF967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4" authorId="0" shapeId="0" xr:uid="{79E04B5A-CBF7-40DE-87EA-3B3CD91D620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4" authorId="0" shapeId="0" xr:uid="{ECBC2831-0391-4C51-9C93-2F1A20E6141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4" authorId="1" shapeId="0" xr:uid="{E4AD594E-894B-4469-BB2F-B4A60C61072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4" authorId="0" shapeId="0" xr:uid="{4358D0A5-5723-432C-8A48-6127C8B8EB3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4" authorId="0" shapeId="0" xr:uid="{AF41F4C2-3E06-42E1-81AB-9860C42895B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4" authorId="0" shapeId="0" xr:uid="{A841A40C-201D-4BC2-83A6-AFEB38B9F36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4" authorId="0" shapeId="0" xr:uid="{979FDEB8-3D9F-491A-932B-E1B1A420394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5" authorId="0" shapeId="0" xr:uid="{11CE7610-3A15-4200-A5A7-65DD6D58AAE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5" authorId="0" shapeId="0" xr:uid="{4E1DD3E6-212A-4075-BF0F-44E98C66463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5" authorId="0" shapeId="0" xr:uid="{3B8728A7-8EAE-4FE4-9B79-C3354450AD4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5" authorId="0" shapeId="0" xr:uid="{FB338D83-CF38-4230-ACCA-DD65845433E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5" authorId="0" shapeId="0" xr:uid="{BCEDF396-7AE4-40C6-A22A-B2F6467362E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5" authorId="1" shapeId="0" xr:uid="{AD35402E-B834-4EB5-A8C5-ACA72A21082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5" authorId="0" shapeId="0" xr:uid="{B3FE2875-B312-476C-80A3-957AFADE622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5" authorId="0" shapeId="0" xr:uid="{EC8A9E00-6E90-44D5-9D76-E74E56D2151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5" authorId="0" shapeId="0" xr:uid="{6B976D6D-F86C-471A-9510-FB3B81B33E9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5" authorId="0" shapeId="0" xr:uid="{A7D87ADC-3CF9-4909-B365-02A2CA20977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6" authorId="0" shapeId="0" xr:uid="{A01C712E-26FA-42B0-B462-D1ED1ADE92D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6" authorId="0" shapeId="0" xr:uid="{EA6EFBBF-870F-41F8-BADB-42C992061D2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6" authorId="0" shapeId="0" xr:uid="{2208A236-FFF4-49CB-98A0-997E6ECF547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6" authorId="0" shapeId="0" xr:uid="{1665AC88-7033-4795-9348-70641A10572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6" authorId="0" shapeId="0" xr:uid="{366B1C02-2C2B-4A08-99FE-EBBA3572440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6" authorId="1" shapeId="0" xr:uid="{8C125C54-8944-4F67-AC4C-AE245D38F7A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6" authorId="0" shapeId="0" xr:uid="{D4E1789A-2256-4B99-8810-6BF0AA44B17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6" authorId="0" shapeId="0" xr:uid="{54B6C936-1D27-4657-A253-ADAB27C5C36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6" authorId="0" shapeId="0" xr:uid="{9E2E6FB0-E16A-46BA-B6A3-0E58E86B7A2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6" authorId="0" shapeId="0" xr:uid="{936DBAA6-E481-48F6-BF60-30EF41DA282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7" authorId="0" shapeId="0" xr:uid="{4AB4522B-2A68-41BB-AA31-08F849713D4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7" authorId="0" shapeId="0" xr:uid="{91002151-7664-4A34-9139-7CC27916E75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7" authorId="0" shapeId="0" xr:uid="{E16A654F-C702-445D-AFED-2224F1DE55E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7" authorId="0" shapeId="0" xr:uid="{7499E3B9-DE89-4174-B979-886477DE5F7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7" authorId="0" shapeId="0" xr:uid="{1EC22286-1608-4462-8D17-C499242F6D4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7" authorId="1" shapeId="0" xr:uid="{2BAD76AB-997F-482C-9712-F102806F9E8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7" authorId="0" shapeId="0" xr:uid="{05A2CF8A-E658-4D74-A579-23A2066658E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7" authorId="0" shapeId="0" xr:uid="{9E2E41DC-4C39-44A5-B0C6-038CECAF5FB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7" authorId="0" shapeId="0" xr:uid="{A407EA29-5C5A-4343-BF01-D73AC4E8D06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7" authorId="0" shapeId="0" xr:uid="{AB08948C-74DA-435C-A12A-1AF2A444C89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8" authorId="0" shapeId="0" xr:uid="{AD41D374-FD3C-42E2-A9C7-125A3A11741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8" authorId="0" shapeId="0" xr:uid="{12ABFCAB-2A0F-4E3A-A59A-F42ECAD2D11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8" authorId="0" shapeId="0" xr:uid="{DBC21AC1-BF0E-4234-A2A9-8E97BE7203E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8" authorId="0" shapeId="0" xr:uid="{33CEA352-9D4E-4620-BCBF-2AC5D6F986D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8" authorId="0" shapeId="0" xr:uid="{AEBD23E7-92B4-44ED-84BF-06F596F098B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8" authorId="1" shapeId="0" xr:uid="{72B349C1-CEBA-429F-86ED-4496ACD7C4F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8" authorId="0" shapeId="0" xr:uid="{62B754CA-D9A4-4AC1-99D4-7F203750CCB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8" authorId="0" shapeId="0" xr:uid="{9573315F-5452-44CB-B56E-9E0E3F7EDEA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8" authorId="0" shapeId="0" xr:uid="{8CAE611B-C3B0-4ABC-B203-05AD62F2610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8" authorId="0" shapeId="0" xr:uid="{098626E9-672C-439E-8F43-260E2AD198F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79" authorId="0" shapeId="0" xr:uid="{DEA932DC-6894-4086-AA66-11B6F9D8D0B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79" authorId="0" shapeId="0" xr:uid="{960F47B5-AA61-4351-AEFB-B40B1F972EB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79" authorId="0" shapeId="0" xr:uid="{AC6A3A24-2A51-4A3F-9F0E-DAA89B9C5C6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79" authorId="0" shapeId="0" xr:uid="{6D1AFCBD-44FC-4FA8-95F5-508091BCB09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79" authorId="0" shapeId="0" xr:uid="{07391335-2C4A-444D-89A6-3337A4B9290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79" authorId="1" shapeId="0" xr:uid="{6595C4A1-665E-4108-9646-1F3575F9FAC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79" authorId="0" shapeId="0" xr:uid="{B5866AA8-6AAF-4C1C-9B4D-D62422F6572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79" authorId="0" shapeId="0" xr:uid="{803CF39D-0E7B-47A5-83E1-8B9C61E338C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79" authorId="0" shapeId="0" xr:uid="{E3A81DEB-E73D-4FDC-8334-2BB69D311A9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79" authorId="0" shapeId="0" xr:uid="{54C13B63-0302-4927-AD80-3034E4522E1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0" authorId="0" shapeId="0" xr:uid="{83D479E3-5B4F-4693-B60B-A83FABD9522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0" authorId="0" shapeId="0" xr:uid="{6E8B86E3-392C-4622-816E-7CE3BDA0D47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0" authorId="0" shapeId="0" xr:uid="{9B0F38B2-4E42-4A2F-8361-290A2792AB1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0" authorId="0" shapeId="0" xr:uid="{10DEC014-3E89-4CE6-B489-A2C8B8390D4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0" authorId="0" shapeId="0" xr:uid="{055320F0-336F-4177-A423-08594F8F8FD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0" authorId="1" shapeId="0" xr:uid="{969B8EAB-17A9-4FF6-8722-36057479A05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0" authorId="0" shapeId="0" xr:uid="{2C9FCEF5-0CB1-4516-978E-FD96300EF01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0" authorId="0" shapeId="0" xr:uid="{CBFBC185-8FB4-4B0A-833A-244E2B430FB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0" authorId="0" shapeId="0" xr:uid="{C74329EB-8A36-41D8-9DEF-B89D1CC9E92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0" authorId="0" shapeId="0" xr:uid="{567A4191-5A26-4559-A618-C2203BEE49E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1" authorId="0" shapeId="0" xr:uid="{3CB3663E-F7B8-4596-9BC0-2EF4B8A5A31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1" authorId="0" shapeId="0" xr:uid="{D9339DC1-7E1B-4A09-B2BB-5187793B73F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1" authorId="0" shapeId="0" xr:uid="{3D47DC20-9C6C-40BA-BF87-35AC94895C3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1" authorId="0" shapeId="0" xr:uid="{5FE460B5-7796-4723-B58B-EA20FD72672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1" authorId="0" shapeId="0" xr:uid="{7BBA913B-007B-4065-B00C-098FC5780F4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1" authorId="1" shapeId="0" xr:uid="{0E0FF6C1-97BA-4CC2-9158-DF935648D32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1" authorId="0" shapeId="0" xr:uid="{2CCACBFC-CDDA-43ED-ADA5-AC6EAA15C78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1" authorId="0" shapeId="0" xr:uid="{214B27FD-C7B8-4FDE-920E-F8F4CC61F00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1" authorId="0" shapeId="0" xr:uid="{1FA0DBFC-F0C0-4B5A-ACAF-DDA273648AC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1" authorId="0" shapeId="0" xr:uid="{25016506-5DF6-4831-9888-2EBAA634CFC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2" authorId="0" shapeId="0" xr:uid="{321C4396-168D-47A6-9447-A421D832DF5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2" authorId="0" shapeId="0" xr:uid="{B4C1F7E2-AABE-4A50-BAAF-E5F79BDD9E3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2" authorId="0" shapeId="0" xr:uid="{B3CDC6DF-4F57-4CA1-8584-3216C014798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2" authorId="0" shapeId="0" xr:uid="{3681349B-A6DA-4412-91E6-F2A63362C71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2" authorId="0" shapeId="0" xr:uid="{C00086C3-3551-4878-98B1-B389867D526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2" authorId="1" shapeId="0" xr:uid="{85211D64-8AA0-4B60-8BEE-45C017B2E66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2" authorId="0" shapeId="0" xr:uid="{98965C19-4C3A-493E-A2F4-40AD608508A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2" authorId="0" shapeId="0" xr:uid="{6BDA15D5-6B5E-4C71-A608-43C16B74888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2" authorId="0" shapeId="0" xr:uid="{7FD50793-E2BE-4760-9E32-ED44353DE35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2" authorId="0" shapeId="0" xr:uid="{1386D263-FFFA-400D-AF42-6BBC6C24ADE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3" authorId="0" shapeId="0" xr:uid="{BAE6C5AA-C498-4D6F-88C7-BC3DF853AC5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3" authorId="0" shapeId="0" xr:uid="{68D76D85-B03F-4062-B888-AC125520161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3" authorId="0" shapeId="0" xr:uid="{4357BAD1-DD79-4F15-810F-1C6B9C284A7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3" authorId="0" shapeId="0" xr:uid="{F5F27B65-B3AE-40EE-ADB9-772E2FE5044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3" authorId="0" shapeId="0" xr:uid="{D5E5F705-CD90-406C-B7FF-873AA851AF1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3" authorId="1" shapeId="0" xr:uid="{E2434044-7452-4AAD-B4D2-FF785EB2B6A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3" authorId="0" shapeId="0" xr:uid="{9F3AD7EF-2DBA-45E2-AE9D-6206286267B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3" authorId="0" shapeId="0" xr:uid="{809AAF25-243E-424C-AF97-E4E364AD57D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3" authorId="0" shapeId="0" xr:uid="{EA63EAEB-F2F9-40A4-B059-BB7300E23A1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3" authorId="0" shapeId="0" xr:uid="{1F77C4D6-A25E-4C38-B9CB-F1C9327D658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4" authorId="0" shapeId="0" xr:uid="{8E9C8E49-D419-4216-9279-0DF9B5553C8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4" authorId="0" shapeId="0" xr:uid="{AA66DF37-3E78-46E5-9363-23886696614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4" authorId="0" shapeId="0" xr:uid="{11E60C1E-B74F-4AEE-8AAA-ED7703111D0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4" authorId="0" shapeId="0" xr:uid="{AE8DB1FB-B3CE-4333-A2E9-7A642E970A3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4" authorId="0" shapeId="0" xr:uid="{FB451DA0-9BBC-4895-8DF7-5F687BF32A4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4" authorId="1" shapeId="0" xr:uid="{5505DCF5-12D4-4B7D-8DB3-F28884F61C1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4" authorId="0" shapeId="0" xr:uid="{CADC0D63-FA99-4707-8CAA-78C2460E0B2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4" authorId="0" shapeId="0" xr:uid="{0544F95D-0660-4322-A0C6-5AC9A36EA5D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4" authorId="0" shapeId="0" xr:uid="{4731961D-1C2A-43C2-9D52-8E51EF955EF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4" authorId="0" shapeId="0" xr:uid="{B36C81C3-180A-416C-97E6-F5BFD993FD6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5" authorId="0" shapeId="0" xr:uid="{44A1D395-44EA-4545-877B-A7690BF61F6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5" authorId="0" shapeId="0" xr:uid="{16525BDE-9FFC-4455-AB7D-87B3A1C7BA6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5" authorId="0" shapeId="0" xr:uid="{04869A87-F2D2-4DA8-9BD2-C4450F60792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5" authorId="0" shapeId="0" xr:uid="{80D652BE-B582-4CE7-A769-BC37884E359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5" authorId="0" shapeId="0" xr:uid="{F969C3EC-C279-4AC5-AD09-47DCAB9618B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5" authorId="1" shapeId="0" xr:uid="{A3C6ED72-C390-461A-ADDF-6506477D73D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5" authorId="0" shapeId="0" xr:uid="{AFD434E7-7902-47F2-9FC1-C87064ACA45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5" authorId="0" shapeId="0" xr:uid="{9B4AAFAB-D261-4F9B-B987-45141456C3F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5" authorId="0" shapeId="0" xr:uid="{F837BD06-1AEC-421C-A241-FE43433B13F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5" authorId="0" shapeId="0" xr:uid="{E787D526-E437-47BA-83D7-6F8F6730248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6" authorId="0" shapeId="0" xr:uid="{9A5AF335-D5FC-4CF2-96C1-7C71AA2BC41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6" authorId="0" shapeId="0" xr:uid="{E9F0A26E-B864-4491-8E39-A6A8E00F418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6" authorId="0" shapeId="0" xr:uid="{3F175C2D-238B-49C6-8B7B-DA3C923A169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6" authorId="0" shapeId="0" xr:uid="{82673713-F771-40BA-8DAA-4CE1FC7D4FC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6" authorId="0" shapeId="0" xr:uid="{B78E9132-7F9F-4459-9618-DC8B7A37742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6" authorId="1" shapeId="0" xr:uid="{FAE9F8CE-946C-4523-97C4-1BDBC1FDF39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6" authorId="0" shapeId="0" xr:uid="{42CFC643-95CD-4482-98D4-5CFB0FCD5EC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6" authorId="0" shapeId="0" xr:uid="{64F50968-1599-4F7C-B3FB-702B7CC2100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6" authorId="0" shapeId="0" xr:uid="{167F347E-2C76-43C4-8610-27F080014B0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6" authorId="0" shapeId="0" xr:uid="{C37CEBA4-0DDF-4AAE-9791-EA891B523C6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7" authorId="0" shapeId="0" xr:uid="{69233978-37E7-4491-929B-BED937FF508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7" authorId="0" shapeId="0" xr:uid="{F49C8791-82A7-4AC6-8DB3-9A1D2EF502B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7" authorId="0" shapeId="0" xr:uid="{EDB05449-C240-43E1-A99D-A1BBCD88310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7" authorId="0" shapeId="0" xr:uid="{CCF7B4B0-6CCE-4C8A-A847-8B1A0BA1640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7" authorId="0" shapeId="0" xr:uid="{06428241-A6D8-4DCA-ACFD-ED3A1FBC502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7" authorId="1" shapeId="0" xr:uid="{17D83692-9401-4EC3-BEE1-A6243414ADF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7" authorId="0" shapeId="0" xr:uid="{230CA137-B7F3-4AE0-9BC3-12E15508C48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7" authorId="0" shapeId="0" xr:uid="{AACA14F8-7A1E-46BF-AB99-E1C8E35520B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7" authorId="0" shapeId="0" xr:uid="{8DF6EBF4-C29B-41B1-85BE-E233ADEF2A4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7" authorId="0" shapeId="0" xr:uid="{C8C132D8-C18A-4D3A-8BC5-053C7A57118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8" authorId="0" shapeId="0" xr:uid="{ACE4236D-9483-4842-AFB1-3BD93808E7D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8" authorId="0" shapeId="0" xr:uid="{33325A42-A407-4C7B-8C59-49A7D62CA40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8" authorId="0" shapeId="0" xr:uid="{4AA921A6-8AB8-4C30-9649-40A74DD3D81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8" authorId="0" shapeId="0" xr:uid="{9486BD25-7846-4072-8118-0474E662EDD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8" authorId="0" shapeId="0" xr:uid="{A1E6D13B-CF95-46AF-AC04-9D9F686808D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8" authorId="1" shapeId="0" xr:uid="{003DE528-A420-4FA1-A232-7B0A4183640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8" authorId="0" shapeId="0" xr:uid="{21E7BA7C-510C-423D-9B74-B00A03586F3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8" authorId="0" shapeId="0" xr:uid="{7ED8ADF0-49FC-4863-839E-B2B03947B3D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8" authorId="0" shapeId="0" xr:uid="{6C76DDBC-B520-4D87-9BDE-CDF7606FB8F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8" authorId="0" shapeId="0" xr:uid="{7AEA30AE-2EC9-4D19-9564-666834969D3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89" authorId="0" shapeId="0" xr:uid="{EF0A22F2-962B-4FB3-A2D0-19712B9081D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89" authorId="0" shapeId="0" xr:uid="{A6404E4B-78D2-4C44-8C10-E6F58C69D0D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89" authorId="0" shapeId="0" xr:uid="{D86F3608-EB60-4AE4-9105-CABDD9F2886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89" authorId="0" shapeId="0" xr:uid="{2B1A1BD9-E59A-4184-80E9-26969A333EA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89" authorId="0" shapeId="0" xr:uid="{112047DD-E090-403A-8513-5505363BAF9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89" authorId="1" shapeId="0" xr:uid="{47BBEC9B-DFA7-48C3-83EF-0A014BC0E72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89" authorId="0" shapeId="0" xr:uid="{F1E2CB25-6C87-4F0D-BFD3-E6C35824B1B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89" authorId="0" shapeId="0" xr:uid="{76F56B4E-64E3-4AFB-9AA5-5CA170BA48E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89" authorId="0" shapeId="0" xr:uid="{C5C3E4D7-2ECB-4E65-9902-0D6F864F9E0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89" authorId="0" shapeId="0" xr:uid="{EC0E050A-BDA1-496E-81EA-2F3D68A6F2B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0" authorId="0" shapeId="0" xr:uid="{6B7B3696-7E70-455E-89F7-BA00BA10AB8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0" authorId="0" shapeId="0" xr:uid="{CB92F56E-E5E6-40F6-BBB0-FC9B09655AE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0" authorId="0" shapeId="0" xr:uid="{49990ECB-6000-46C2-9343-A4E4463BB3C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0" authorId="0" shapeId="0" xr:uid="{65DC6CDB-227F-4E32-9AC1-7F6A2988871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0" authorId="0" shapeId="0" xr:uid="{36BE8265-4404-40B2-9567-49D7A9738DE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0" authorId="1" shapeId="0" xr:uid="{2D766B37-059B-4C6C-9963-CC0BAF992D5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0" authorId="0" shapeId="0" xr:uid="{67079E86-4CFE-4E0A-A2C1-70E2E535F93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0" authorId="0" shapeId="0" xr:uid="{05DE15DE-0387-4939-A593-AA7DE91A582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0" authorId="0" shapeId="0" xr:uid="{823D64E6-6189-4975-BE5E-87001CE7F06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0" authorId="0" shapeId="0" xr:uid="{A1ACCCD0-0E30-498D-9923-D54F874F3ED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1" authorId="0" shapeId="0" xr:uid="{D23BC4BF-8F83-40ED-A314-FF7B171BC35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1" authorId="0" shapeId="0" xr:uid="{E44C12FD-DAF6-4028-80A4-7AE7BB63A6A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1" authorId="0" shapeId="0" xr:uid="{7E9FE057-0AED-4784-80D1-60395F3930A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1" authorId="0" shapeId="0" xr:uid="{D64B2261-668B-498F-8155-2FB5AF9BFA1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1" authorId="0" shapeId="0" xr:uid="{5DA01333-9814-4CC0-9514-8E9AEE01CAB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1" authorId="1" shapeId="0" xr:uid="{B29C17B9-64A6-41DA-A578-57914FC68F9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1" authorId="0" shapeId="0" xr:uid="{3BACA9DB-CE2A-4A7F-B35D-4C58B4E4CB0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1" authorId="0" shapeId="0" xr:uid="{E849A296-C0C1-4F65-97F1-70D58D4A49A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1" authorId="0" shapeId="0" xr:uid="{65642C13-AE92-4FEA-A006-12E6DD81A81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1" authorId="0" shapeId="0" xr:uid="{CCC829E0-0BE6-4573-B407-A67F1317380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2" authorId="0" shapeId="0" xr:uid="{835C3F88-A032-40DF-993B-39189BD8368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2" authorId="0" shapeId="0" xr:uid="{3B0888C6-D9E3-42FF-A05F-9FAC65938B0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2" authorId="0" shapeId="0" xr:uid="{13CCD7D5-8FB1-4EFE-A19A-C406A2EE775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2" authorId="0" shapeId="0" xr:uid="{F953F28F-6474-4B7D-9D32-BD1901D87B9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2" authorId="0" shapeId="0" xr:uid="{D8B72E35-3731-4F1E-B49F-81D972F60F3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2" authorId="1" shapeId="0" xr:uid="{9368CB31-3698-44E8-BBC3-146DD4C8F84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2" authorId="0" shapeId="0" xr:uid="{C21459AE-B115-4447-B582-193F8AA8102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2" authorId="0" shapeId="0" xr:uid="{5DD07FA4-F431-455C-9950-FF3BE032BC8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2" authorId="0" shapeId="0" xr:uid="{D1F88A66-5D82-45B5-9546-0DEDA1A771E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2" authorId="0" shapeId="0" xr:uid="{C646B1A7-5091-4D93-BE57-06E6F5BFF09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3" authorId="0" shapeId="0" xr:uid="{250A05D6-9D6C-449F-B0CA-C0C3FADF098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3" authorId="0" shapeId="0" xr:uid="{CED45684-3653-4B29-8E0C-843D7C7D1EA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3" authorId="0" shapeId="0" xr:uid="{5FEA0A93-AFFD-41D1-AEAE-A3AE538BB4C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3" authorId="0" shapeId="0" xr:uid="{5B6A3377-9AC9-41B4-8CB4-7CF89385146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3" authorId="0" shapeId="0" xr:uid="{DF9ACE83-B12E-4B9E-8B38-8F6AACE5DAC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3" authorId="1" shapeId="0" xr:uid="{8292303B-3BE5-45BD-AD0D-20A42C95CB8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3" authorId="0" shapeId="0" xr:uid="{BA7FF829-B470-476E-8FDF-0623D197AA5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3" authorId="0" shapeId="0" xr:uid="{B37ACEDB-8A9F-4FFB-9E38-4CBF37BC472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3" authorId="0" shapeId="0" xr:uid="{90E92C47-8F88-4CF2-ABDB-F6FFD893D0F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3" authorId="0" shapeId="0" xr:uid="{AFE8EE67-B0C8-4C14-BBFB-8CC7A4EE67A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4" authorId="0" shapeId="0" xr:uid="{C951E72D-0421-4FBA-8C1E-3A6A11FF5B8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4" authorId="0" shapeId="0" xr:uid="{6320333C-E2C6-48BE-8798-32F6D481ED2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4" authorId="0" shapeId="0" xr:uid="{7F3057AD-DBFB-45AF-B7B3-B699F2A4053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4" authorId="0" shapeId="0" xr:uid="{FF8EC87F-B6AA-4E38-8E7A-4B41120C923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4" authorId="0" shapeId="0" xr:uid="{EC48BD47-9985-4700-BBD1-F235B7302D9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4" authorId="1" shapeId="0" xr:uid="{D1A6820C-6290-43E6-8C42-405F6A96B6B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4" authorId="0" shapeId="0" xr:uid="{4CB039DF-9342-409B-B8B0-1337A375F93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4" authorId="0" shapeId="0" xr:uid="{9D943B4E-DA6D-4B9E-B6BB-5C6A72193F3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4" authorId="0" shapeId="0" xr:uid="{E4F2BAA2-E6F1-48E5-9094-0E4DA494F67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4" authorId="0" shapeId="0" xr:uid="{A108E54A-8F08-46DC-9060-91253EDC54A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5" authorId="0" shapeId="0" xr:uid="{6C918398-49A8-4872-9897-53ECFEF4122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5" authorId="0" shapeId="0" xr:uid="{125990B3-56AB-47F5-91EF-1C41250E0DB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5" authorId="0" shapeId="0" xr:uid="{EB4ED5CD-C478-4E58-AC36-C6EDBDA9D92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5" authorId="0" shapeId="0" xr:uid="{F6799BCD-0F64-4FE0-9F42-2D67C63DF5F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5" authorId="0" shapeId="0" xr:uid="{13495674-A765-4435-A06E-B1A9EAED160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5" authorId="1" shapeId="0" xr:uid="{231943CA-1D23-4E81-B7CD-076BF10C795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5" authorId="0" shapeId="0" xr:uid="{85866C3C-097E-4480-9133-E62BE3B4AF0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5" authorId="0" shapeId="0" xr:uid="{C9118F22-08F8-45E2-9E76-DBBF3C4B408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5" authorId="0" shapeId="0" xr:uid="{62EBBEB0-F3C2-4934-A1E2-DA3FD5202DE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5" authorId="0" shapeId="0" xr:uid="{26C42FD4-7AF0-4F82-9301-985B9EE5185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6" authorId="0" shapeId="0" xr:uid="{81498392-FF9D-4171-ABFF-8D2D7B3D5ED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6" authorId="0" shapeId="0" xr:uid="{082773BD-F0EB-4AFB-A53C-E0DF452DF76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6" authorId="0" shapeId="0" xr:uid="{1A3CCF66-5246-4E28-BA95-1EE86738E7A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6" authorId="0" shapeId="0" xr:uid="{780ED3BA-A8D4-4220-92F2-C51E3A9AD19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6" authorId="0" shapeId="0" xr:uid="{9E205412-E03B-4138-8049-86987F0583F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6" authorId="1" shapeId="0" xr:uid="{0D651463-BC11-421F-BED4-01B0A2568B3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6" authorId="0" shapeId="0" xr:uid="{B5E06E6D-ED46-402B-BC30-D09DF0BC4BF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6" authorId="0" shapeId="0" xr:uid="{36FC851C-C8D3-40E0-BB4F-01AC8F05585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6" authorId="0" shapeId="0" xr:uid="{450721EB-C59F-4EEA-8AB4-B083EF479DE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6" authorId="0" shapeId="0" xr:uid="{0A849225-1AB4-4546-9DA0-BAC56798EAA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7" authorId="0" shapeId="0" xr:uid="{8A01E7F8-34E2-4F59-92EE-67E17BC3A58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7" authorId="0" shapeId="0" xr:uid="{3776DB8E-7C0C-4D81-B848-165FA7559E9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7" authorId="0" shapeId="0" xr:uid="{0278FCB2-28AA-4EB7-B1D6-024DA7171BE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7" authorId="0" shapeId="0" xr:uid="{17D45BF7-A1F2-4A8E-8073-591292FEDDC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7" authorId="0" shapeId="0" xr:uid="{E2503D44-3C01-4154-92E1-A05222076F6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7" authorId="1" shapeId="0" xr:uid="{9AB3F347-6ADD-40A5-BC9F-831A5FB6088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7" authorId="0" shapeId="0" xr:uid="{81553F14-36F7-4E8C-81AC-E74A3A660BD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7" authorId="0" shapeId="0" xr:uid="{498081A9-5CDC-450A-AC12-DF1EDBD9A70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7" authorId="0" shapeId="0" xr:uid="{0A8BFA76-C385-4775-96E2-BC3ADECA66B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7" authorId="0" shapeId="0" xr:uid="{DD67284A-594F-453C-AA09-6B543D5AE87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8" authorId="0" shapeId="0" xr:uid="{E7C7C56F-3CD5-44F2-9071-F7C7D5BA62A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8" authorId="0" shapeId="0" xr:uid="{A12C1BCA-2268-4441-9E02-71EBEEE7744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8" authorId="0" shapeId="0" xr:uid="{FA433EAF-8A6F-48A5-9984-55D353B0B17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8" authorId="0" shapeId="0" xr:uid="{C3313C21-7D16-4F41-993A-0AD70EEC7CD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8" authorId="0" shapeId="0" xr:uid="{FD75802B-FA17-4147-B5D3-244396F8DDE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8" authorId="1" shapeId="0" xr:uid="{2E4779C1-FF4E-4062-B5F2-25E57DDAA5C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8" authorId="0" shapeId="0" xr:uid="{DC4DFC22-43BA-4E61-AB8F-23E71E741E1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8" authorId="0" shapeId="0" xr:uid="{317F4E8A-7F8D-4E48-8705-358B07343DA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8" authorId="0" shapeId="0" xr:uid="{01FDAC60-BA38-4EBD-B660-68F0B8875DF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8" authorId="0" shapeId="0" xr:uid="{60D815C6-2674-4116-B563-1E02F216F22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399" authorId="0" shapeId="0" xr:uid="{B2F249E9-CE42-4F73-9B5C-DB0BB99A223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399" authorId="0" shapeId="0" xr:uid="{6A690BB3-6D76-4662-881A-7BDD77CD521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399" authorId="0" shapeId="0" xr:uid="{F21D3887-6DF1-4A1A-8BF0-544766E4B8C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399" authorId="0" shapeId="0" xr:uid="{3F5669E7-FF70-4130-BE75-33062830FF4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399" authorId="0" shapeId="0" xr:uid="{17BEE756-CF64-4A0B-8B31-0237362F1A3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399" authorId="1" shapeId="0" xr:uid="{85DCD3CE-3EFF-48FE-B1A0-7201286B92B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399" authorId="0" shapeId="0" xr:uid="{7186B949-D82E-4DE7-BC87-895207DFCE7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399" authorId="0" shapeId="0" xr:uid="{8477D64A-A10A-41FA-9F77-C273D1DD559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399" authorId="0" shapeId="0" xr:uid="{EB695BB4-D59C-4403-92BD-06847453E0A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399" authorId="0" shapeId="0" xr:uid="{B9A38B3D-9EC8-49DF-8E9C-1E1A40165AE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0" authorId="0" shapeId="0" xr:uid="{2AB71D08-6242-4F1D-855F-9FCF47C0E94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0" authorId="0" shapeId="0" xr:uid="{54D574E7-12CE-42B2-ADE1-5064F08EB4A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0" authorId="0" shapeId="0" xr:uid="{A33D69A9-70A1-4256-AE3D-323173060A4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0" authorId="0" shapeId="0" xr:uid="{BB365239-B679-4B5B-999B-33F72203E02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0" authorId="0" shapeId="0" xr:uid="{6E429AB5-6442-4502-8258-49655AD9BAF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0" authorId="1" shapeId="0" xr:uid="{65B50C1F-8CD7-45C6-A0C8-910F45C7498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0" authorId="0" shapeId="0" xr:uid="{08EBF94F-63A6-45AF-A986-78EE7B1A7F3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0" authorId="0" shapeId="0" xr:uid="{A1028604-3A3C-4B89-BD4D-5647A3CF8B1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0" authorId="0" shapeId="0" xr:uid="{8DAA2E3E-CB30-4B27-907A-E4C0A5C484F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0" authorId="0" shapeId="0" xr:uid="{2B0D7AFC-ACE2-401F-B84F-431C5D468A3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1" authorId="0" shapeId="0" xr:uid="{06273B73-A92C-446A-B9FE-AABB149AF70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1" authorId="0" shapeId="0" xr:uid="{110CE971-4271-40DD-B4E8-89DD1DC9DEC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1" authorId="0" shapeId="0" xr:uid="{608E9584-C646-4146-A413-C0DA151CD46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1" authorId="0" shapeId="0" xr:uid="{FF6C81BE-65AB-46B6-9D69-2ABB8612EAB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1" authorId="0" shapeId="0" xr:uid="{70AFE0D0-F53C-4D27-8856-DE6B518AA81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1" authorId="1" shapeId="0" xr:uid="{FDF98D97-A8F2-4FC6-8B3A-33F867B8E76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1" authorId="0" shapeId="0" xr:uid="{E76E647A-22FB-4197-8063-88BC617A9B4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1" authorId="0" shapeId="0" xr:uid="{6A26C748-8E87-411B-B8D3-A07684D440E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1" authorId="0" shapeId="0" xr:uid="{626A56F7-DD55-45C5-B6D8-42F51F6AF6D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1" authorId="0" shapeId="0" xr:uid="{0A7B2545-3C6A-463A-B83D-92D93BEDE2D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2" authorId="0" shapeId="0" xr:uid="{331AAC4D-5F20-430C-891A-F38DC3F1848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2" authorId="0" shapeId="0" xr:uid="{4A043DA8-AEFB-41A3-8741-61473DE1515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2" authorId="0" shapeId="0" xr:uid="{FEAE24FB-E0F1-44AB-A1F5-07BAE60F7F3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2" authorId="0" shapeId="0" xr:uid="{C021B57E-C0AE-4E8B-AC09-CA3A9658BB4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2" authorId="0" shapeId="0" xr:uid="{927A1C87-42E9-41BD-A9C0-C6FA40D23AA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2" authorId="1" shapeId="0" xr:uid="{1668A197-FDCF-422F-813D-2A670A27A3C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2" authorId="0" shapeId="0" xr:uid="{7EF80BC5-E956-42F4-9493-BCDBE25FD64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2" authorId="0" shapeId="0" xr:uid="{7AC324BE-4FF8-4900-891C-444F4B63D54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2" authorId="0" shapeId="0" xr:uid="{76DF40C7-084F-408A-BF4F-C4E85351E8D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2" authorId="0" shapeId="0" xr:uid="{08158F43-174E-4F1B-9D78-A13096CF2BB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3" authorId="0" shapeId="0" xr:uid="{B1388767-A82E-4143-84F8-111CD8096CC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3" authorId="0" shapeId="0" xr:uid="{D02757AC-99AA-443D-A2F7-CFCE801899F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3" authorId="0" shapeId="0" xr:uid="{814A9874-52BD-4F34-B365-D06AE3F1D5B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3" authorId="0" shapeId="0" xr:uid="{FFF439F1-24D2-4219-9C09-DA526248A93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3" authorId="0" shapeId="0" xr:uid="{5B5C0319-AEAA-48A5-9B48-90546B90D32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3" authorId="1" shapeId="0" xr:uid="{8D60E80C-664B-4D95-9BB4-E2661BC6565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3" authorId="0" shapeId="0" xr:uid="{4379DFF3-696F-4C53-AFF8-4154FD60C66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3" authorId="0" shapeId="0" xr:uid="{369B0910-D1B4-483F-996B-1301E3CDEB8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3" authorId="0" shapeId="0" xr:uid="{336B17D9-6767-4069-8E2A-3F264DC7E0C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3" authorId="0" shapeId="0" xr:uid="{ED28BEF6-1EDA-4A6F-8BFD-CC3DB3AF03B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4" authorId="0" shapeId="0" xr:uid="{09EB7F68-37A1-4DF0-B870-38B6632BFAA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4" authorId="0" shapeId="0" xr:uid="{4EF892AE-050D-49CF-8701-95DFEA47F12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4" authorId="0" shapeId="0" xr:uid="{E4947173-D375-4A58-9BC0-990D4386501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4" authorId="0" shapeId="0" xr:uid="{5E67A21D-F54E-4465-B504-6920DCA3DFB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4" authorId="0" shapeId="0" xr:uid="{17E55578-5682-450A-9340-F1578A4DCEC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4" authorId="1" shapeId="0" xr:uid="{3D76A10C-A2B5-4C93-80EB-11247792A6D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4" authorId="0" shapeId="0" xr:uid="{AC2E9DA3-A49A-4DFB-B54B-E7366C9BC23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4" authorId="0" shapeId="0" xr:uid="{A087A727-5CCC-4BE9-9A60-493F82FF094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4" authorId="0" shapeId="0" xr:uid="{EAD1E74F-1667-4548-A6F1-9824BC515B4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4" authorId="0" shapeId="0" xr:uid="{054C8D1A-0290-49BB-B677-9283112663B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5" authorId="0" shapeId="0" xr:uid="{F1446BDD-19CA-4082-B5A4-4471F7B7627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5" authorId="0" shapeId="0" xr:uid="{24A9BCAC-DD2C-4714-8FE4-50E080497D9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5" authorId="0" shapeId="0" xr:uid="{34463782-3269-40B1-85FC-BE58AA01AA4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5" authorId="0" shapeId="0" xr:uid="{2B47DCE1-B55C-4435-A966-DA61BF5EB9D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5" authorId="0" shapeId="0" xr:uid="{CEDFA9F8-77F4-42F3-9385-B3EF76AF979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5" authorId="1" shapeId="0" xr:uid="{2AE43754-3FA8-4B62-9125-2FBC54760E3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5" authorId="0" shapeId="0" xr:uid="{DA991DB6-C2FF-48FC-8095-8F7CF848B74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5" authorId="0" shapeId="0" xr:uid="{272D3EBA-6CF3-4616-9D42-41136F52F72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5" authorId="0" shapeId="0" xr:uid="{E5774F78-AF4E-4A94-89B3-FDC1B4D45EB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5" authorId="0" shapeId="0" xr:uid="{809EB36D-90FB-4F16-AE84-47D0505E4A1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6" authorId="0" shapeId="0" xr:uid="{DF0B30BE-A0BF-4133-8F32-E03C58D7016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6" authorId="0" shapeId="0" xr:uid="{15080ABD-5118-4701-8E98-C1E9B6C1C08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6" authorId="0" shapeId="0" xr:uid="{B9BF926A-D00B-4654-9A9B-907A6ED40AA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6" authorId="0" shapeId="0" xr:uid="{C2CCE6EC-6A97-4D94-9AD1-B1E0BFA405D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6" authorId="0" shapeId="0" xr:uid="{99DA25C3-579F-4A36-8B01-C87742A4293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6" authorId="1" shapeId="0" xr:uid="{E71A3593-DE34-4A28-B691-F4CB6362E55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6" authorId="0" shapeId="0" xr:uid="{6D70D343-80B1-4307-B95D-B0275AAF697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6" authorId="0" shapeId="0" xr:uid="{6C10E9B1-B5EF-4E19-B34F-8F310177C72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6" authorId="0" shapeId="0" xr:uid="{8F12612F-2F1A-46AD-9FBD-DF5D1371458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6" authorId="0" shapeId="0" xr:uid="{B8189D9F-9275-4436-94C6-5477CEC9FCC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7" authorId="0" shapeId="0" xr:uid="{3D26B4AF-86F3-451D-B755-6BB5D31D1FB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7" authorId="0" shapeId="0" xr:uid="{36FFE6BA-7CDC-4232-8F5F-DDF876350DB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7" authorId="0" shapeId="0" xr:uid="{441FF3BA-CF85-4E26-A877-6583F583FE4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7" authorId="0" shapeId="0" xr:uid="{DCE39D9C-BC2D-4FF5-B0FB-FD12BFFC954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7" authorId="0" shapeId="0" xr:uid="{37994162-D162-4FE6-B8AF-11A6A33EC14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7" authorId="1" shapeId="0" xr:uid="{7A640C43-CA31-43C8-8FAC-A9424EA1395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7" authorId="0" shapeId="0" xr:uid="{553F2507-0305-46CF-9144-0FFF039C3E7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7" authorId="0" shapeId="0" xr:uid="{68B158BE-3898-4028-8A61-18C051D9D83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7" authorId="0" shapeId="0" xr:uid="{106BB30D-D6BB-459E-BBC7-A78E69F94FC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7" authorId="0" shapeId="0" xr:uid="{B20EF59E-49C6-4C15-89EC-3F311573474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8" authorId="0" shapeId="0" xr:uid="{2443BE55-9339-4E4E-B9BD-A601E88C93A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8" authorId="0" shapeId="0" xr:uid="{1709681A-655F-4B35-9246-533E21F6534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8" authorId="0" shapeId="0" xr:uid="{9AB9BB72-1DF2-4F3E-BD13-0802494B247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8" authorId="0" shapeId="0" xr:uid="{F001865D-623E-4A1E-BA9E-B550BE3AA95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8" authorId="0" shapeId="0" xr:uid="{BA9CD957-A768-423C-ADC0-AA004F4671A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8" authorId="1" shapeId="0" xr:uid="{05710260-0ACB-4419-BDD3-5A57E09D603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8" authorId="0" shapeId="0" xr:uid="{0C5F5BC9-6A8B-440E-A69D-B808B35B772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8" authorId="0" shapeId="0" xr:uid="{18E5252D-BB07-4C47-BE7F-C3359BCFC4B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8" authorId="0" shapeId="0" xr:uid="{68C43E7A-6DFF-4323-B68F-792C7BA9DA0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8" authorId="0" shapeId="0" xr:uid="{94FD2291-3D89-47D9-B6C0-9B64D32B73B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09" authorId="0" shapeId="0" xr:uid="{E8C38665-2B08-4581-9823-C30D099163B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09" authorId="0" shapeId="0" xr:uid="{5563EDA0-6175-444B-AE6F-31DC12C357F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09" authorId="0" shapeId="0" xr:uid="{F5200AED-063F-4328-9CC2-63267021E3A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09" authorId="0" shapeId="0" xr:uid="{DF14BFF4-EC10-47CD-AF38-5F82E4EF173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09" authorId="0" shapeId="0" xr:uid="{EB702F1F-D37B-464D-9F72-FE3B913BDD8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09" authorId="1" shapeId="0" xr:uid="{274FC15E-5703-49A1-B5F2-0E893237A22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09" authorId="0" shapeId="0" xr:uid="{C5503910-5319-49FF-9B8E-85808EEE357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09" authorId="0" shapeId="0" xr:uid="{D7ED6F48-75FD-4F04-A96D-72D9A7EA7A9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09" authorId="0" shapeId="0" xr:uid="{7F89753B-FE14-457E-81A8-D0A3D8078ED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09" authorId="0" shapeId="0" xr:uid="{729A739D-8D4D-4C73-873A-66B045286BA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0" authorId="0" shapeId="0" xr:uid="{51C7BC3C-BED0-4BD9-B8D0-134D1F50C38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0" authorId="0" shapeId="0" xr:uid="{BEFD3BBD-68FD-4666-9AAA-1BE692467E3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0" authorId="0" shapeId="0" xr:uid="{E5A9B4D3-B41A-43E4-A4AD-65B48695E12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0" authorId="0" shapeId="0" xr:uid="{B430A16D-A378-4168-A88C-028CD2EEFBA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0" authorId="0" shapeId="0" xr:uid="{94EB7747-A3C3-4258-B2AB-ECBE8E3DCB1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0" authorId="1" shapeId="0" xr:uid="{8486E638-95D6-4C62-B105-F300D09FE59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0" authorId="0" shapeId="0" xr:uid="{B7ABA6CF-E9EE-4B3A-8509-F65655696AE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0" authorId="0" shapeId="0" xr:uid="{A7305A59-FACE-474E-8CFF-06FDB23B71C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0" authorId="0" shapeId="0" xr:uid="{B9794FBD-D1D0-43DF-A4B1-9780E13ECE8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0" authorId="0" shapeId="0" xr:uid="{D818A3C0-9DD2-4421-8E3A-0A2BE9F7570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1" authorId="0" shapeId="0" xr:uid="{300ECC7F-5618-47A0-8675-62FB9386FFF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1" authorId="0" shapeId="0" xr:uid="{1340246D-E3E0-4454-A5BA-D307AF38BBD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1" authorId="0" shapeId="0" xr:uid="{F9ACF4DA-E807-4D42-A8AF-7D450FACE2D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1" authorId="0" shapeId="0" xr:uid="{26D4FB4F-3C79-4240-BB45-E8D32F0377B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1" authorId="0" shapeId="0" xr:uid="{5835AC1E-48AB-4B65-9352-2E37A2DCF63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1" authorId="1" shapeId="0" xr:uid="{E6303E98-9087-4290-8C05-4905089C339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1" authorId="0" shapeId="0" xr:uid="{D00A152C-DE78-44AD-9336-9302AEF7FD6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1" authorId="0" shapeId="0" xr:uid="{20DC098D-F8E0-4C6C-A4F0-6424006F556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1" authorId="0" shapeId="0" xr:uid="{F32A5463-22CC-4626-BC01-CC84BF5BC63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1" authorId="0" shapeId="0" xr:uid="{60002362-4297-4083-8FDD-84430DB9DAF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2" authorId="0" shapeId="0" xr:uid="{7D055AB6-D962-414F-920D-209A6AD269A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2" authorId="0" shapeId="0" xr:uid="{EC55047D-E37F-41FB-BFA3-C08948EB6FD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2" authorId="0" shapeId="0" xr:uid="{D437A072-9320-4642-A3F1-760A7D1086C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2" authorId="0" shapeId="0" xr:uid="{7D9BF4D0-3BC8-4CA9-A37C-A667297B87B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2" authorId="0" shapeId="0" xr:uid="{081A7635-6466-42A2-9219-C1527DF1383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2" authorId="1" shapeId="0" xr:uid="{E50037BF-EEA5-444D-8753-84770C5A7E0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2" authorId="0" shapeId="0" xr:uid="{44434967-A6A7-42D1-A5BB-B4D43DC3878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2" authorId="0" shapeId="0" xr:uid="{D9CC7BC3-0158-4B3A-9714-3661B53E6CF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2" authorId="0" shapeId="0" xr:uid="{6BF05B44-0FA7-4194-A6C8-D15EB8BBD2F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2" authorId="0" shapeId="0" xr:uid="{F1312643-1ED7-42C5-86E4-863C292E8F3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3" authorId="0" shapeId="0" xr:uid="{62C7CE0D-F0CC-4388-90D0-3320F0B9CFE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3" authorId="0" shapeId="0" xr:uid="{0699A10D-7D91-474C-8D88-EB5B2AE32F1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3" authorId="0" shapeId="0" xr:uid="{BD0C089C-C2CA-4510-A516-B1472C4B857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3" authorId="0" shapeId="0" xr:uid="{72B339A0-8A99-44B7-A3BB-F720C27D7C4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3" authorId="0" shapeId="0" xr:uid="{78198BAA-FE5A-4378-BCB2-BBD889450B1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3" authorId="1" shapeId="0" xr:uid="{137E5776-2926-499D-A73F-D78D604F064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3" authorId="0" shapeId="0" xr:uid="{482F0D16-94CD-4C3D-9B49-DF85C675265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3" authorId="0" shapeId="0" xr:uid="{BB964F0F-A3C9-49DA-A664-F9BE3E9809E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3" authorId="0" shapeId="0" xr:uid="{8EA74C00-00F7-4271-90D4-C18CE3A21C3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3" authorId="0" shapeId="0" xr:uid="{5A790136-D580-44CA-84C5-2A403EBAD62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4" authorId="0" shapeId="0" xr:uid="{6E7F2C9B-77D0-4D11-B06E-9C8415BF6DA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4" authorId="0" shapeId="0" xr:uid="{733C1753-0E8D-4247-8714-AC43DE6D669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4" authorId="0" shapeId="0" xr:uid="{0593597A-0950-4051-BCB5-FC7CCAFB9AD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4" authorId="0" shapeId="0" xr:uid="{F098B83E-CC19-46CA-B752-F3F8E0A27C8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4" authorId="0" shapeId="0" xr:uid="{4F845C02-7F30-4C57-BA28-857EBAB2CB8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4" authorId="1" shapeId="0" xr:uid="{F4C84FD0-CD2F-43E6-AB68-19DB50D78ED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4" authorId="0" shapeId="0" xr:uid="{BF0764CE-0A4A-40ED-A54F-59761483B9D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4" authorId="0" shapeId="0" xr:uid="{62E4A6B0-32D6-4355-A77D-763C0A56776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4" authorId="0" shapeId="0" xr:uid="{EF56A881-F7AE-4B85-B0D6-4257B37C39A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4" authorId="0" shapeId="0" xr:uid="{02C7CBB8-5E66-45C9-8780-A1886F189BE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5" authorId="0" shapeId="0" xr:uid="{8355ACE2-D635-4B33-B40B-A3AFE2B8FBD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5" authorId="0" shapeId="0" xr:uid="{7C22232E-1907-49F3-959D-4A816FCBC7C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5" authorId="0" shapeId="0" xr:uid="{03427CE7-2A06-47DA-A470-94B41FC1BEC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5" authorId="0" shapeId="0" xr:uid="{C8E175EF-5E0D-4D77-B8A9-E4D2B1AC579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5" authorId="0" shapeId="0" xr:uid="{BCC5C7D6-CF81-4CF0-836C-41E20CF3B66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5" authorId="1" shapeId="0" xr:uid="{356121A1-1D10-4C74-83C1-D56F7AB0A97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5" authorId="0" shapeId="0" xr:uid="{A50222CC-D149-40FA-BEA7-03EE6D519D0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5" authorId="0" shapeId="0" xr:uid="{9E4EE49A-19A4-4F7B-BE0A-9100BC1FD14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5" authorId="0" shapeId="0" xr:uid="{205FED90-AD4D-423E-851C-D963899551F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5" authorId="0" shapeId="0" xr:uid="{4A341403-B837-40CB-8602-9CB03EC9DE6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6" authorId="0" shapeId="0" xr:uid="{57BF8D85-424E-4C08-B9DF-0D30F07EC39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6" authorId="0" shapeId="0" xr:uid="{0A6FB2C8-2FF2-41DB-9BF0-6963FF4FC6D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6" authorId="0" shapeId="0" xr:uid="{60E2A5D0-E03A-445F-98D2-F334D9BDF25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6" authorId="0" shapeId="0" xr:uid="{55570352-2373-4AED-9A08-6206CF4F7F8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6" authorId="0" shapeId="0" xr:uid="{971BEBF2-0936-4A48-9F30-CB3FE550F6A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6" authorId="1" shapeId="0" xr:uid="{D6E615DF-4205-4EB8-A178-E330F85C036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6" authorId="0" shapeId="0" xr:uid="{17D0C572-4770-42BF-A6F6-C67EED878E4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6" authorId="0" shapeId="0" xr:uid="{710E8C73-0C6E-4D09-8FCE-37B0BA2D095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6" authorId="0" shapeId="0" xr:uid="{F4520727-182E-42D4-B67C-EB19238B067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6" authorId="0" shapeId="0" xr:uid="{235A3004-FA9C-4788-B723-0FF322CA14C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7" authorId="0" shapeId="0" xr:uid="{8CBA9546-B8DB-46FA-9FE0-F7928D6CD33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7" authorId="0" shapeId="0" xr:uid="{CF58A6E4-D94D-437D-9ADB-E6BE76A0F7F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7" authorId="0" shapeId="0" xr:uid="{6C4A0467-5E47-4218-9C0C-635E8B217E5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7" authorId="0" shapeId="0" xr:uid="{03A6F331-FF55-4AFD-A42B-25D2018ABDE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7" authorId="0" shapeId="0" xr:uid="{E8B69004-4EA0-4161-A0C0-56CD4512171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7" authorId="1" shapeId="0" xr:uid="{A9C63111-1F00-43DB-8BDE-2D2A303F77D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7" authorId="0" shapeId="0" xr:uid="{C362C64D-D03F-41D0-ABFA-5B4C24BC716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7" authorId="0" shapeId="0" xr:uid="{64BC9D3A-48A4-482A-A034-080688E92B5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7" authorId="0" shapeId="0" xr:uid="{81872101-52D9-434A-9297-B4A0BB41FA6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7" authorId="0" shapeId="0" xr:uid="{262A629E-D098-4BFE-AB4C-C57C4CE72EE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8" authorId="0" shapeId="0" xr:uid="{837D36C8-96F9-4236-AE03-C41B25020A8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8" authorId="0" shapeId="0" xr:uid="{FDCEF8D5-2E46-439C-9EED-7356C622E7B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8" authorId="0" shapeId="0" xr:uid="{F6404CBC-D473-49D3-9458-2D8001A1E74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8" authorId="0" shapeId="0" xr:uid="{4EB51FE6-5F46-4330-9C13-DFDF2D414B8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8" authorId="0" shapeId="0" xr:uid="{D4DAE1A5-842A-4A51-B392-5D467C9DA55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8" authorId="1" shapeId="0" xr:uid="{EC475AF0-6FE2-4DDE-9B52-815F14C11A3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8" authorId="0" shapeId="0" xr:uid="{7A27A9D6-F03F-4112-8950-3EFCB0A43CC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8" authorId="0" shapeId="0" xr:uid="{586178AF-3E7E-44FE-A5D0-01966FB1A7C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8" authorId="0" shapeId="0" xr:uid="{0E99FB9D-5828-4040-AADD-70DCF42B35E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8" authorId="0" shapeId="0" xr:uid="{3D8214D1-13C7-4E7E-9511-E3E41C4A33B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19" authorId="0" shapeId="0" xr:uid="{9BFC405F-19EB-4EAE-BDB1-552B285833B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19" authorId="0" shapeId="0" xr:uid="{B1CE5F78-3496-4596-A631-EAE752339F8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19" authorId="0" shapeId="0" xr:uid="{EB2DECF5-0440-4B30-9F1A-896AA880BF6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19" authorId="0" shapeId="0" xr:uid="{483F776C-A085-4C52-BC6A-495B87A0B0C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19" authorId="0" shapeId="0" xr:uid="{32B0E594-C745-437B-8FBE-A9C15BF8F11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19" authorId="1" shapeId="0" xr:uid="{EDBC4E6A-0712-428F-BFD2-9D657743E01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19" authorId="0" shapeId="0" xr:uid="{FB442EB7-2563-4C84-9983-15EE633570B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19" authorId="0" shapeId="0" xr:uid="{FDD93C6E-F537-49B9-B0C7-AF69D1BB807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19" authorId="0" shapeId="0" xr:uid="{EAA8DF9B-B456-4B79-8D0C-3D2E7D510D0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19" authorId="0" shapeId="0" xr:uid="{DB9907D4-A8E8-44BE-9E80-765DA66773B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0" authorId="0" shapeId="0" xr:uid="{859F4D5D-6D3C-42B8-8B62-CFAC7AAD8A2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0" authorId="0" shapeId="0" xr:uid="{79AFE32C-7D8D-4729-8723-1FFCB2FF36C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0" authorId="0" shapeId="0" xr:uid="{920D3E7C-CE74-4803-B2DB-0673B564524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0" authorId="0" shapeId="0" xr:uid="{01DCA626-A312-4CD1-B57F-12AD3BA5CDA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0" authorId="0" shapeId="0" xr:uid="{8A1DBC9B-6E4A-4B2B-9E88-56EDE035F23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0" authorId="1" shapeId="0" xr:uid="{64D7ABBD-7047-4942-AC5C-8DF99E7BFDF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0" authorId="0" shapeId="0" xr:uid="{14A1EF5F-5BD4-4CCF-AC16-C11EA6DFA4E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0" authorId="0" shapeId="0" xr:uid="{522851AD-54BF-49C8-9017-3A11303DA76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0" authorId="0" shapeId="0" xr:uid="{7E151F62-C6AC-4C8E-AD12-04445A40FC5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0" authorId="0" shapeId="0" xr:uid="{EAC12CFA-AF8A-4900-A068-F32705239AC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1" authorId="0" shapeId="0" xr:uid="{7ED64403-D7B8-4BD6-9F83-A1BAD219997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1" authorId="0" shapeId="0" xr:uid="{F910EFDA-B94D-464C-8AB7-8646D853900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1" authorId="0" shapeId="0" xr:uid="{B37ECABE-3A57-4CA7-A24F-C0C804024E4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1" authorId="0" shapeId="0" xr:uid="{65728C76-F21D-499A-B893-74C5BF19172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1" authorId="0" shapeId="0" xr:uid="{5A3F0726-86A3-49E9-A0B2-14EBE8090BD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1" authorId="1" shapeId="0" xr:uid="{DC36FD5C-DFD6-4EFD-AF30-30325531EF9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1" authorId="0" shapeId="0" xr:uid="{05F55307-025F-49BF-9E28-A07FBDD8B5A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1" authorId="0" shapeId="0" xr:uid="{5643AE84-2291-431D-B460-BF30C416EF7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1" authorId="0" shapeId="0" xr:uid="{08B19B5B-07FB-47A1-9F66-E416081338C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1" authorId="0" shapeId="0" xr:uid="{EC78B7BF-020E-4130-8D8A-7A652F0181B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2" authorId="0" shapeId="0" xr:uid="{DCDA5BAD-CAE6-41AB-BF66-7B0483F690D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2" authorId="0" shapeId="0" xr:uid="{89F0D494-02CF-4578-99B7-93831CE1A86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2" authorId="0" shapeId="0" xr:uid="{C8E85B49-AD32-4148-AE05-12A3E6E955A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2" authorId="0" shapeId="0" xr:uid="{02B39D18-47D3-47C6-A851-01159F3BA89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2" authorId="0" shapeId="0" xr:uid="{4C9DAF60-8ACB-44CA-9831-B1530CC7949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2" authorId="1" shapeId="0" xr:uid="{62869DDD-D6A6-4469-92AC-C1289A8AACE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2" authorId="0" shapeId="0" xr:uid="{81776330-0C57-4D33-9101-09A58BC25DA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2" authorId="0" shapeId="0" xr:uid="{2DEDA5AC-36F8-4E9F-9DD2-982F548400C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2" authorId="0" shapeId="0" xr:uid="{FF6DC218-D68C-46E5-A083-2ABAE14DFD8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2" authorId="0" shapeId="0" xr:uid="{D12771E9-B11C-4680-989E-750091AF703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3" authorId="0" shapeId="0" xr:uid="{DF11A41E-9D47-4F0A-A9A8-AC90ADCB2F2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3" authorId="0" shapeId="0" xr:uid="{B40A8339-A32D-4634-AEB9-A3082F60A0A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3" authorId="0" shapeId="0" xr:uid="{E8838C13-4151-4611-8552-3581C249A01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3" authorId="0" shapeId="0" xr:uid="{F4FC5F29-2297-4EE2-B3DE-105784B13BC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3" authorId="0" shapeId="0" xr:uid="{D73E4A3A-C6FE-4D36-BF3C-D469B877B09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3" authorId="1" shapeId="0" xr:uid="{9C5EB65B-AE94-43D3-B679-074A55CBF46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3" authorId="0" shapeId="0" xr:uid="{5567EFF1-E572-4FEE-A4F5-35F9547B4FA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3" authorId="0" shapeId="0" xr:uid="{084C7F64-B9AC-4A99-95BA-EF809418D86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3" authorId="0" shapeId="0" xr:uid="{4EE09B96-123B-46AB-B062-525471BB453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3" authorId="0" shapeId="0" xr:uid="{4E0B4068-EB0D-4D6E-A595-F606F16422E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4" authorId="0" shapeId="0" xr:uid="{EF897646-3EC3-4362-8DF3-C86EB2E23E4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4" authorId="0" shapeId="0" xr:uid="{2D654623-2966-42D7-A40E-24194A6735F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4" authorId="0" shapeId="0" xr:uid="{35A4BA75-1D39-4E9A-B1C2-297D7DF87C2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4" authorId="0" shapeId="0" xr:uid="{1B917B5E-1D3E-457C-89C1-257B514B602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4" authorId="0" shapeId="0" xr:uid="{CD611B40-1102-4A24-A7F3-6E7F62756EA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4" authorId="1" shapeId="0" xr:uid="{9BDCAFF4-0646-4F86-A8C8-2AFEA0360DA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4" authorId="0" shapeId="0" xr:uid="{48412227-F684-43DB-AA89-11A4CE7A593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4" authorId="0" shapeId="0" xr:uid="{2B2D2162-1316-45F8-910C-C0C4CAAAA5A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4" authorId="0" shapeId="0" xr:uid="{5E576028-C41F-48A3-AA86-1B7BBBB665A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4" authorId="0" shapeId="0" xr:uid="{85D1B3D2-2966-4AC7-B7CC-BC579F3AB66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5" authorId="0" shapeId="0" xr:uid="{27CD7B45-E89A-4DBD-86F7-36B93804A3C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5" authorId="0" shapeId="0" xr:uid="{55761D42-7638-4908-AF8E-5B89ED43F8F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5" authorId="0" shapeId="0" xr:uid="{31061DFD-51B9-4717-83B9-D37F92455EE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5" authorId="0" shapeId="0" xr:uid="{3AD59F92-9418-42F5-8A3D-48A47BD082C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5" authorId="0" shapeId="0" xr:uid="{4F45D749-EE34-4201-AE5B-8A90A153F86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5" authorId="1" shapeId="0" xr:uid="{E211A7A9-79E9-4F39-8F6C-EA797A1F456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5" authorId="0" shapeId="0" xr:uid="{42C1A3DB-A2CD-4A21-A95B-6F60F045F4F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5" authorId="0" shapeId="0" xr:uid="{378268C9-3537-445A-A2DA-5AC41A89569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5" authorId="0" shapeId="0" xr:uid="{B46F9208-AB14-4261-B3AD-AA3D3B876E0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5" authorId="0" shapeId="0" xr:uid="{8C76CA88-ED44-4E96-B816-8654CBB8F60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6" authorId="0" shapeId="0" xr:uid="{2CF6D38C-ABB5-4B46-AC13-87182ED43A8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6" authorId="0" shapeId="0" xr:uid="{752D9F2C-FD0C-43B3-9F78-BD734778BD1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6" authorId="0" shapeId="0" xr:uid="{AC751050-E2D2-4D96-8901-E4E18195A25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6" authorId="0" shapeId="0" xr:uid="{EDCD32FF-5D1C-48D0-A95B-5056F49816F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6" authorId="0" shapeId="0" xr:uid="{3356DE46-DB8C-4FD9-8760-606DE8E16BE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6" authorId="1" shapeId="0" xr:uid="{FEDC3481-1FD8-4CF4-A60A-6F4590DA4E7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6" authorId="0" shapeId="0" xr:uid="{C804B49F-A3A7-4C97-8B53-AF5467C4920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6" authorId="0" shapeId="0" xr:uid="{65D3F4DF-D102-4133-8904-BFF33CFA591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6" authorId="0" shapeId="0" xr:uid="{DD597332-FA03-44EF-8BD8-4A58C3393E2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6" authorId="0" shapeId="0" xr:uid="{583D6DF7-4AE0-40A8-8057-8F689B13986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7" authorId="0" shapeId="0" xr:uid="{FE916C48-0FD3-431C-A94C-0D092D0E61D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7" authorId="0" shapeId="0" xr:uid="{C2445244-F3B0-4302-AF4F-76B2E4BAC02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7" authorId="0" shapeId="0" xr:uid="{8D8F9973-6F94-4AA3-8E88-A9362B2432A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7" authorId="0" shapeId="0" xr:uid="{B0B9B325-3C57-4670-872E-88DEAE5A00D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7" authorId="0" shapeId="0" xr:uid="{8A4DE00A-E8C6-4847-99AE-99B8B07625B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7" authorId="1" shapeId="0" xr:uid="{FF470186-2462-4298-87C6-A78F1B7F781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7" authorId="0" shapeId="0" xr:uid="{7CE30FB7-1521-4A9C-B773-26842987CA2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7" authorId="0" shapeId="0" xr:uid="{2B5DB86D-DDF7-4F0B-8166-A334577DBE2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7" authorId="0" shapeId="0" xr:uid="{43328FBE-F449-4541-BE2B-F1C9FB268E6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7" authorId="0" shapeId="0" xr:uid="{CBC6E385-C990-49C2-A435-E4056054028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8" authorId="0" shapeId="0" xr:uid="{E797AF01-4794-456A-B766-C6C5A3CC341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8" authorId="0" shapeId="0" xr:uid="{B77EC370-47DE-4F7C-A249-5CD2EF23D40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8" authorId="0" shapeId="0" xr:uid="{949DAC58-0704-43D1-9029-648CFBC72BB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8" authorId="0" shapeId="0" xr:uid="{71AF8049-72C3-44A1-8687-3F9F8B21C56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8" authorId="0" shapeId="0" xr:uid="{83FA5443-E5EE-4344-ACAE-9CAC5ACC14F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8" authorId="1" shapeId="0" xr:uid="{818CC651-640F-4AA7-87DD-6C5321730EB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8" authorId="0" shapeId="0" xr:uid="{41E5FF38-3941-4B2B-B172-718B022E710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8" authorId="0" shapeId="0" xr:uid="{44C87139-8389-4D56-B51D-3E56C257214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8" authorId="0" shapeId="0" xr:uid="{EDD63FC1-163D-488E-8CEE-A3F5369ACF4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8" authorId="0" shapeId="0" xr:uid="{F8D9F38E-2045-42DB-998F-4325CDE7367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29" authorId="0" shapeId="0" xr:uid="{F23DF27C-FC15-449F-8D7F-87664282B9F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29" authorId="0" shapeId="0" xr:uid="{C48FC276-23B0-49F7-8167-A7A0DFD7D42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29" authorId="0" shapeId="0" xr:uid="{21571798-B05F-43B5-B149-E61B6D20792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29" authorId="0" shapeId="0" xr:uid="{EAC096EE-B32C-4B17-BC5A-A0820EB19DF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29" authorId="0" shapeId="0" xr:uid="{78201C3A-B8FD-429C-BD8F-5356575A931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29" authorId="1" shapeId="0" xr:uid="{9972F2C1-6B66-4F0A-8A87-38994ED0EEE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29" authorId="0" shapeId="0" xr:uid="{7F3A048C-751D-4A76-A501-EBBA0C12C23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29" authorId="0" shapeId="0" xr:uid="{D4C4D6A3-B839-4B69-AA5E-9228893F31D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29" authorId="0" shapeId="0" xr:uid="{ACFCEFD7-7831-4D38-88C7-50C8A9F2147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29" authorId="0" shapeId="0" xr:uid="{F8E3C862-7E4D-4C48-B9D8-AF17DB8D702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0" authorId="0" shapeId="0" xr:uid="{EB58142E-8B94-43EE-A453-AA7B8F7FBD3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0" authorId="0" shapeId="0" xr:uid="{2321849B-B337-4B21-B34B-133AF4BB69E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0" authorId="0" shapeId="0" xr:uid="{AA948A6D-9849-4AF3-B046-70D5AEABF3E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0" authorId="0" shapeId="0" xr:uid="{6F1C2C02-C747-4200-AB8F-EF3D084EEBF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0" authorId="0" shapeId="0" xr:uid="{A8A28E83-3DBF-4B3C-BBD5-4B52A6575ED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0" authorId="1" shapeId="0" xr:uid="{006AF02D-7BD8-4EEF-8BB2-0CED721947F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0" authorId="0" shapeId="0" xr:uid="{CF6FB64E-1073-4158-8DF7-D65A8D50E22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0" authorId="0" shapeId="0" xr:uid="{7A6B074F-6773-45B5-B814-6D05FA9598E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0" authorId="0" shapeId="0" xr:uid="{A6DDD9E1-5FEE-4CAF-BE78-8FB859574BF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0" authorId="0" shapeId="0" xr:uid="{361EEF0E-742F-4FBA-A9D6-6445BD77FAA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1" authorId="0" shapeId="0" xr:uid="{D3063DDF-9570-4C46-BEA0-C0171DFCC22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1" authorId="0" shapeId="0" xr:uid="{8F16A5EC-C91E-446E-A903-4070C873A19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1" authorId="0" shapeId="0" xr:uid="{F9F4819C-0E4B-4231-BC02-A72E65ECC70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1" authorId="0" shapeId="0" xr:uid="{47C8DB42-108F-4B3A-97E1-7902A57995D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1" authorId="0" shapeId="0" xr:uid="{75AE1621-BF83-4BAE-86D0-9958909BEF7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1" authorId="1" shapeId="0" xr:uid="{AC0CA59B-9D02-4498-8566-A26E1328250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1" authorId="0" shapeId="0" xr:uid="{1DD9369B-B2BF-4BF7-BF2C-2F944744983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1" authorId="0" shapeId="0" xr:uid="{460E1675-3C93-4B4D-9A5E-465A610BC7D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1" authorId="0" shapeId="0" xr:uid="{6EC4CA2F-F37D-4BCF-A6FD-C86B77037A9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1" authorId="0" shapeId="0" xr:uid="{A6108729-6C26-456E-9025-BFC16084EA6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2" authorId="0" shapeId="0" xr:uid="{0755194C-A62D-4F64-93B7-4441B2FC73E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2" authorId="0" shapeId="0" xr:uid="{E9C0ED1B-9372-4BD3-89F2-53EA33AA39D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2" authorId="0" shapeId="0" xr:uid="{F696E171-FE9A-42C7-993D-3214B6D71D8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2" authorId="0" shapeId="0" xr:uid="{FF8E2084-1E89-49DC-A0D2-AD067B11D1F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2" authorId="0" shapeId="0" xr:uid="{D75943DD-C145-4855-A6E2-770B762E755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2" authorId="1" shapeId="0" xr:uid="{2E757BF9-971B-41E2-B2F4-04F6E2B57AF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2" authorId="0" shapeId="0" xr:uid="{17DB9999-6EBE-4CCF-99DE-57EFDDD08CD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2" authorId="0" shapeId="0" xr:uid="{18B70FA2-27FE-4F49-90AE-B3C32301941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2" authorId="0" shapeId="0" xr:uid="{B3707D4B-7CEA-4A1F-A40F-AAB2435E038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2" authorId="0" shapeId="0" xr:uid="{63314B47-190B-49AB-9760-FD5F2675088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3" authorId="0" shapeId="0" xr:uid="{1657C20C-06DF-42C5-A3C9-E36E70E98FC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3" authorId="0" shapeId="0" xr:uid="{DC6F7056-56C1-46E9-938B-13B159CBC15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3" authorId="0" shapeId="0" xr:uid="{F0E632ED-FD0F-42CC-B42F-30A22677A68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3" authorId="0" shapeId="0" xr:uid="{20C29D9E-B6FF-422D-90AE-9608D9540F5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3" authorId="0" shapeId="0" xr:uid="{A6C52693-638F-47EF-8E7C-00285FE14C1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3" authorId="1" shapeId="0" xr:uid="{6BBFC3C9-9C1A-4159-BB55-4C92F25AAEF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3" authorId="0" shapeId="0" xr:uid="{AFD523BE-5EDB-42D5-A49A-8B5CD5667DF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3" authorId="0" shapeId="0" xr:uid="{2F7CDC5C-0C48-4419-A518-9620552D302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3" authorId="0" shapeId="0" xr:uid="{6C655B9D-494C-4A71-A12E-EA2A0DBD085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3" authorId="0" shapeId="0" xr:uid="{0D15023F-22B0-4E1B-92B9-71FCA2B9BFE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4" authorId="0" shapeId="0" xr:uid="{78DC7DA7-A108-4870-8206-9F667FE4505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4" authorId="0" shapeId="0" xr:uid="{23F28BEC-8FC4-41E9-AEB0-0D0A4B1E4D4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4" authorId="0" shapeId="0" xr:uid="{AD29E075-CB82-4083-8B68-65E362987E6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4" authorId="0" shapeId="0" xr:uid="{F4B5959E-66DF-4D3E-94B1-B089FE178E4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4" authorId="0" shapeId="0" xr:uid="{FA9C7CFA-679C-4CEB-8017-46F60D182C3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4" authorId="1" shapeId="0" xr:uid="{EC4EA101-14DB-4C2D-BC1F-A01BC6F9116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4" authorId="0" shapeId="0" xr:uid="{8E025779-5F1E-41E8-B8B1-973AF24CD6B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4" authorId="0" shapeId="0" xr:uid="{10F70EF1-5197-449F-B680-B21D3B12B28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4" authorId="0" shapeId="0" xr:uid="{EEE51CA4-861E-4B86-9A31-1FD59EF5ECB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4" authorId="0" shapeId="0" xr:uid="{ABCA7DAB-6351-4EC1-BF16-FD186C3102A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5" authorId="0" shapeId="0" xr:uid="{CB0E5A13-FCFA-48C0-BE96-09AE7BECD80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5" authorId="0" shapeId="0" xr:uid="{3019BB40-5158-44AA-8C5B-2D16B81107D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5" authorId="0" shapeId="0" xr:uid="{E2418EDA-8210-437A-A91C-EEF69B12B49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5" authorId="0" shapeId="0" xr:uid="{ACD14C62-8A47-460B-B1F0-75CAE0B8E7F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5" authorId="0" shapeId="0" xr:uid="{EB7F8061-CB49-4F9F-86F8-22A83B1E5A4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5" authorId="1" shapeId="0" xr:uid="{1E78E717-16E8-48D6-8598-A50AA1854DD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5" authorId="0" shapeId="0" xr:uid="{FEF0FEF5-C47E-47CE-BDF8-F93AE612BE3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5" authorId="0" shapeId="0" xr:uid="{11F06A68-98E5-4D27-B0DC-F4B05CCE5D1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5" authorId="0" shapeId="0" xr:uid="{153EDA6F-A076-4351-9253-8CF1001E265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5" authorId="0" shapeId="0" xr:uid="{071D6418-50A7-4194-ABCE-71880186675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6" authorId="0" shapeId="0" xr:uid="{C0B9A265-34BF-4394-80D0-6487556900A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6" authorId="0" shapeId="0" xr:uid="{705CB1D6-2C8F-4A68-A52C-1CA066710EC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6" authorId="0" shapeId="0" xr:uid="{8643A742-759E-4CA0-B5A4-81F4FFB694A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6" authorId="0" shapeId="0" xr:uid="{9385213F-DBDF-47B8-A905-E8B54604E64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6" authorId="0" shapeId="0" xr:uid="{5B200F85-3AAA-469B-8814-E9570BD868A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6" authorId="1" shapeId="0" xr:uid="{D05866AE-9E47-4F90-98DE-C977C6C05A1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6" authorId="0" shapeId="0" xr:uid="{A422A63B-932E-4A99-96E1-B65F4C2B225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6" authorId="0" shapeId="0" xr:uid="{AE47BFBA-7E40-4911-8E12-329949B822E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6" authorId="0" shapeId="0" xr:uid="{9B819F3B-9CC6-4264-8C4A-692964653C7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6" authorId="0" shapeId="0" xr:uid="{814599B9-11B0-427E-91D7-A5BE74CFCFC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7" authorId="0" shapeId="0" xr:uid="{1AA13099-474C-4085-8406-8F00EF5345F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7" authorId="0" shapeId="0" xr:uid="{60843DA8-6DAD-4266-8109-DBF106E37D7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7" authorId="0" shapeId="0" xr:uid="{9AB293CB-8881-45FF-BFB7-CFF576020BF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7" authorId="0" shapeId="0" xr:uid="{C90F5403-378C-4199-84EC-69C21A0C52E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7" authorId="0" shapeId="0" xr:uid="{E1683443-7D1C-4EE7-BCE1-A0FC2F41A64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7" authorId="1" shapeId="0" xr:uid="{410C6CF3-9456-4C5A-A1BE-1E5E269310D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7" authorId="0" shapeId="0" xr:uid="{DCC0A21C-634C-457D-B305-86B79F6CD08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7" authorId="0" shapeId="0" xr:uid="{353CC3AE-50EF-46C7-9E14-5D8CC8477CE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7" authorId="0" shapeId="0" xr:uid="{539E33CA-821D-4A98-B49A-A1B4CA974A0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7" authorId="0" shapeId="0" xr:uid="{4460AC7F-AC09-4501-AF08-1F501E910EB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8" authorId="0" shapeId="0" xr:uid="{71F9680B-968F-4F98-8268-8A7A83AA3DE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8" authorId="0" shapeId="0" xr:uid="{A9BE93B5-128D-49F6-AF87-0BF33CA1E3B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8" authorId="0" shapeId="0" xr:uid="{070493B4-C2F4-41BF-A177-27052590D94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8" authorId="0" shapeId="0" xr:uid="{0FE5C98E-10D2-4829-91AE-CC482501D12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8" authorId="0" shapeId="0" xr:uid="{0B1CA821-27DB-4DDF-8BBD-3ED50955BDF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8" authorId="1" shapeId="0" xr:uid="{D610C630-2C20-4DB6-A513-C771BFE5147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8" authorId="0" shapeId="0" xr:uid="{B15B4AA8-CA1C-40FC-AF32-302BDB41BE6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8" authorId="0" shapeId="0" xr:uid="{35893558-D173-4E1A-9BBF-17DE8692C1D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8" authorId="0" shapeId="0" xr:uid="{ED8D1046-937B-41E4-8AF6-2ECA3DA0ACD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8" authorId="0" shapeId="0" xr:uid="{482B517B-220C-4A32-A49B-1272DD83EA4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39" authorId="0" shapeId="0" xr:uid="{09DA30F1-DEE9-40AE-AA5E-F94366A0EAC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39" authorId="0" shapeId="0" xr:uid="{80740C2A-9E2A-410C-BB31-5289D2707E2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39" authorId="0" shapeId="0" xr:uid="{5EA76C65-353D-4013-B8F4-CF919696B9B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39" authorId="0" shapeId="0" xr:uid="{66DF3353-FE67-4C4A-A402-D73F1E2235B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39" authorId="0" shapeId="0" xr:uid="{B0A0A09E-B551-4E14-A0A3-6D55D232C57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39" authorId="1" shapeId="0" xr:uid="{8EEB54B3-F3F7-4C7B-A9FF-C66BCADF8B4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39" authorId="0" shapeId="0" xr:uid="{1FD13941-E146-4D55-B77B-598AD79E684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39" authorId="0" shapeId="0" xr:uid="{51CEC9C5-9455-4E21-AD39-6DFD62DF885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39" authorId="0" shapeId="0" xr:uid="{6570493D-0361-4BCB-B261-535AAD61877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39" authorId="0" shapeId="0" xr:uid="{0BAEC776-7690-4E91-B7E4-33FFC4B1600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0" authorId="0" shapeId="0" xr:uid="{8E20385E-336C-42D5-84F8-B2E85704DF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0" authorId="0" shapeId="0" xr:uid="{ECA0F1A7-85B7-4563-A8A4-5D07AE891E4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0" authorId="0" shapeId="0" xr:uid="{62B358A9-7679-4DE0-B20D-DE375544461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0" authorId="0" shapeId="0" xr:uid="{FC6C5567-EDDC-408D-8C18-5962C8DECE3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0" authorId="0" shapeId="0" xr:uid="{1965923B-835F-4CCF-8CCD-BD97E25B021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0" authorId="1" shapeId="0" xr:uid="{E1FE6680-2F3E-4D6C-86BE-A4670E29A03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0" authorId="0" shapeId="0" xr:uid="{4441113E-3C5C-406F-9F32-C95809254B2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0" authorId="0" shapeId="0" xr:uid="{5FBF9D20-A89D-442B-BF24-265A871E3DF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0" authorId="0" shapeId="0" xr:uid="{415507DE-831B-4597-B945-7602E363213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0" authorId="0" shapeId="0" xr:uid="{D95FA48F-5343-4B38-9C52-E54DC3A8AA1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1" authorId="0" shapeId="0" xr:uid="{29325E72-B590-4BCF-9DD3-DBEBDB982F1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1" authorId="0" shapeId="0" xr:uid="{C8596435-1724-4CA5-97C4-4BA98EB6310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1" authorId="0" shapeId="0" xr:uid="{77D7E52F-BE69-44D2-BC4D-CF5F9C36437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1" authorId="0" shapeId="0" xr:uid="{A29D6554-577A-452E-B9F6-D7878340E63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1" authorId="0" shapeId="0" xr:uid="{2551A90A-C73C-4983-8DE2-5C5E1010C25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1" authorId="1" shapeId="0" xr:uid="{DCEA5431-5454-4439-A138-EBA5D219AE0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1" authorId="0" shapeId="0" xr:uid="{41DCEEF2-980A-4EC8-8BCB-B9BED0C5345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1" authorId="0" shapeId="0" xr:uid="{A18131EC-53BD-45DC-84A9-28B378BFD34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1" authorId="0" shapeId="0" xr:uid="{8D01E89B-249D-440C-BDAA-5A80CCE559E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1" authorId="0" shapeId="0" xr:uid="{46FF1765-C2AE-411D-8BB7-0167F94F853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2" authorId="0" shapeId="0" xr:uid="{46D24740-B368-41C4-9F65-C0C55488F93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2" authorId="0" shapeId="0" xr:uid="{3A12A1F1-460A-4A54-B0CD-23CC9D04B3B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2" authorId="0" shapeId="0" xr:uid="{F1AB9929-B92E-44F6-A1AA-C570F891CDD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2" authorId="0" shapeId="0" xr:uid="{5B27888B-AE6E-4C20-891B-CAC320063DE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2" authorId="0" shapeId="0" xr:uid="{D7FBE28E-8DC7-458A-BBAA-75459DFF735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2" authorId="1" shapeId="0" xr:uid="{A58010BE-22C4-4EFE-B6B4-CD2860564C5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2" authorId="0" shapeId="0" xr:uid="{97F6ADE6-E3EB-417A-9A7B-4B9FB41A464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2" authorId="0" shapeId="0" xr:uid="{D341DFDA-FB2A-4FFF-B1B9-EF6C4954CF6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2" authorId="0" shapeId="0" xr:uid="{E4196FCD-2FA9-4687-9536-52DFDDD8BC6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2" authorId="0" shapeId="0" xr:uid="{857456B5-E1FC-428A-8DAA-F99BC2047BD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3" authorId="0" shapeId="0" xr:uid="{A69A5010-CEE6-4CA9-A4F6-38A9063E315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3" authorId="0" shapeId="0" xr:uid="{08BE1A78-FD74-422C-B916-DA0433FA066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3" authorId="0" shapeId="0" xr:uid="{0AEBC1D7-A1EE-4178-A50D-86B998982AD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3" authorId="0" shapeId="0" xr:uid="{4F4DBED4-BFA4-41FE-A8A6-3A52A0B33E6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3" authorId="0" shapeId="0" xr:uid="{7AB6E867-A752-45A9-B3CF-D1727B6512B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3" authorId="1" shapeId="0" xr:uid="{2961B404-613F-4FD0-AB46-9C7854F3574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3" authorId="0" shapeId="0" xr:uid="{FA61EE76-5D0B-409C-830D-1EAA835DB3D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3" authorId="0" shapeId="0" xr:uid="{C53F6F69-95DD-4A00-BAF9-BA4A5BAA139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3" authorId="0" shapeId="0" xr:uid="{A55A52F5-47D1-49A3-B330-7516818F237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3" authorId="0" shapeId="0" xr:uid="{85341823-16F2-4664-9823-7E23093DCE3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4" authorId="0" shapeId="0" xr:uid="{964C572A-D01A-40A5-B9DE-629CDB910AD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4" authorId="0" shapeId="0" xr:uid="{C0EB7375-807E-4CBC-9600-4F5990A53F5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4" authorId="0" shapeId="0" xr:uid="{1DB4E014-984B-4990-AA26-6EEFC1BB2D9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4" authorId="0" shapeId="0" xr:uid="{7E865409-ECA3-441A-947B-18E50586481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4" authorId="0" shapeId="0" xr:uid="{23AE3E32-5F6D-4F25-9DE8-6EE73EEFD3D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4" authorId="1" shapeId="0" xr:uid="{8BC45DB1-A1E0-4731-AFCE-00EDDF4ED19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4" authorId="0" shapeId="0" xr:uid="{B2A119EE-26F6-44D1-929F-FDCB51FECFA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4" authorId="0" shapeId="0" xr:uid="{29643AC2-640D-439E-A64D-25A0787B3D6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4" authorId="0" shapeId="0" xr:uid="{1DACDE12-21F6-4150-94AF-15A1CF13792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4" authorId="0" shapeId="0" xr:uid="{A8914528-CB3B-4141-9BEC-66CDC0A846A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5" authorId="0" shapeId="0" xr:uid="{C7257CB7-3572-4607-9416-665B2FA50B4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5" authorId="0" shapeId="0" xr:uid="{68FDB618-88F9-493A-A92A-9D6A908FA2C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5" authorId="0" shapeId="0" xr:uid="{2064C35E-1B65-4C20-B8B4-01BB4D17F4D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5" authorId="0" shapeId="0" xr:uid="{8FE5BD4D-DC23-4B89-A8D6-D31048A9627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5" authorId="0" shapeId="0" xr:uid="{F8DA413D-F414-4016-8E5E-1720C424BF7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5" authorId="1" shapeId="0" xr:uid="{E3C73B39-468F-491A-B606-5DB2387B45B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5" authorId="0" shapeId="0" xr:uid="{772F3E5A-B18A-4B78-8EC4-D9280FA7D3C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5" authorId="0" shapeId="0" xr:uid="{7B7A57D4-22E6-4344-BAAF-6A216DB6350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5" authorId="0" shapeId="0" xr:uid="{16B54DF8-298E-4B85-B7F5-1EE582DE375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5" authorId="0" shapeId="0" xr:uid="{65A75D09-D746-4869-B2A6-1259F65421C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6" authorId="0" shapeId="0" xr:uid="{252FB552-F3F9-42ED-9654-9B42ABAAF62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6" authorId="0" shapeId="0" xr:uid="{DE7C19E0-B591-47F6-ABA6-71A9003FFB6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6" authorId="0" shapeId="0" xr:uid="{8D73BD23-4FEC-4D65-9239-41F3DFF4279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6" authorId="0" shapeId="0" xr:uid="{1932FBAC-AA89-4AEC-A73C-3A28667AD82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6" authorId="0" shapeId="0" xr:uid="{46D7D88A-157D-445F-8C46-7536BBF58D6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6" authorId="1" shapeId="0" xr:uid="{E5C3E1FF-3358-4215-8178-B42FE398E1E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6" authorId="0" shapeId="0" xr:uid="{58596C4E-3C63-4816-9309-DC805CF4648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6" authorId="0" shapeId="0" xr:uid="{48293CF0-1002-47CB-BE76-FF512B10CCF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6" authorId="0" shapeId="0" xr:uid="{CD8D7EBE-C338-485F-A5C8-A8D52D5FD01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6" authorId="0" shapeId="0" xr:uid="{5760EBCB-3E73-4EF6-9916-A03E9E4542B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7" authorId="0" shapeId="0" xr:uid="{D994B023-5597-4487-BC36-1EC93012A9F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7" authorId="0" shapeId="0" xr:uid="{FBD8FE9E-06C2-49E1-8892-23E0D2BD0E5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7" authorId="0" shapeId="0" xr:uid="{0549EEAD-AF03-4DF8-B929-745862149C8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7" authorId="0" shapeId="0" xr:uid="{AA79671F-2E66-4E08-9078-1B2B9AF55F2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7" authorId="0" shapeId="0" xr:uid="{1C286BDC-0CF2-416D-9127-B059DC245D2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7" authorId="1" shapeId="0" xr:uid="{015C17D0-3563-4F2B-9C04-F033A280E7E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7" authorId="0" shapeId="0" xr:uid="{1D696E10-B00F-46E9-9587-378B6DC0665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7" authorId="0" shapeId="0" xr:uid="{357EAA83-49E6-4ABD-B1BA-6C926CDFBC1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7" authorId="0" shapeId="0" xr:uid="{09CEC8A9-5414-422B-B15D-3149E1143CE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7" authorId="0" shapeId="0" xr:uid="{68FFC3CE-5AE3-48A6-8DEC-4E88303C47A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8" authorId="0" shapeId="0" xr:uid="{6DBA4FFA-362A-41DE-AB7D-9B4141B0218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8" authorId="0" shapeId="0" xr:uid="{4753B111-0FFE-4637-9203-B0A45C5C7BD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8" authorId="0" shapeId="0" xr:uid="{5F97378B-D404-40EF-A352-5355589351A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8" authorId="0" shapeId="0" xr:uid="{9E5CC538-9D6F-4D11-BDDD-DFAAE915C23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8" authorId="0" shapeId="0" xr:uid="{C8FCAABA-5F51-4C29-AAE7-9BE89CE97A2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8" authorId="1" shapeId="0" xr:uid="{491C5E6A-6345-42B0-8277-3159F27725C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8" authorId="0" shapeId="0" xr:uid="{4D7CA900-4726-4343-9CDC-51A54C58F60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8" authorId="0" shapeId="0" xr:uid="{809DB52E-21E3-46A6-96D0-7F2654BDB03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8" authorId="0" shapeId="0" xr:uid="{7F35007D-7D4A-4873-98D4-1A7BDA0ED53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8" authorId="0" shapeId="0" xr:uid="{B37B9E4E-C07C-40C3-8182-9A3E71CD937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49" authorId="0" shapeId="0" xr:uid="{8F5C42DE-C90B-4F25-98D9-3EF13DA72AB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49" authorId="0" shapeId="0" xr:uid="{62259570-BD87-4EB0-B0FD-F9663AC3BBB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49" authorId="0" shapeId="0" xr:uid="{B428FCE2-2C0A-44B6-9E72-7F034200A99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49" authorId="0" shapeId="0" xr:uid="{D31143A3-3FF3-48C8-BDBA-56C5D2137E2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49" authorId="0" shapeId="0" xr:uid="{2F3E338B-275F-4D87-994E-494AD2C2124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49" authorId="1" shapeId="0" xr:uid="{D130FC84-850F-42AC-B090-F18D1C5189B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49" authorId="0" shapeId="0" xr:uid="{091FF00A-5723-4257-8931-630084E1639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49" authorId="0" shapeId="0" xr:uid="{B23C66B1-2C71-4083-8274-C15739728A2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49" authorId="0" shapeId="0" xr:uid="{ADD0BF47-C94E-4644-BF36-1DD6B8E124C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49" authorId="0" shapeId="0" xr:uid="{DEAF1A3C-ADD9-4344-90B1-B4409B8E202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0" authorId="0" shapeId="0" xr:uid="{3BAEFDCC-BE93-4586-A1DB-CB975BFF161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0" authorId="0" shapeId="0" xr:uid="{F25E5F53-7DB5-422A-ACC9-292108E275B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0" authorId="0" shapeId="0" xr:uid="{B1FC96C2-94F2-49C1-B8D8-62AFF8B49ED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0" authorId="0" shapeId="0" xr:uid="{4943688A-4160-4E41-95AA-0D5BE9B1A5E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0" authorId="0" shapeId="0" xr:uid="{7167E707-D29B-45ED-8347-B471C945EE9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0" authorId="1" shapeId="0" xr:uid="{74BE73CF-B1E6-4738-9595-9A69183A5E4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0" authorId="0" shapeId="0" xr:uid="{47A8F789-8B5D-430C-A6DA-435ECD9BF86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0" authorId="0" shapeId="0" xr:uid="{A841E4FB-1FF8-4F8C-806E-C22C46CCA60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0" authorId="0" shapeId="0" xr:uid="{725FB437-7D0E-447D-AAFC-2DCCF060555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0" authorId="0" shapeId="0" xr:uid="{FDEF9951-A0A0-421E-9C3D-3CB927AE57D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1" authorId="0" shapeId="0" xr:uid="{E34FB7BD-1E46-482C-8160-7FCDB8755D4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1" authorId="0" shapeId="0" xr:uid="{255D4F5D-A7EE-4B41-8AF0-5C482CF2707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1" authorId="0" shapeId="0" xr:uid="{0DE5B9D4-950D-435C-B76C-A273ED48A43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1" authorId="0" shapeId="0" xr:uid="{4BD31DA1-D04B-4B5F-873E-3BD21611963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1" authorId="0" shapeId="0" xr:uid="{742168FF-9A28-4A13-A9CD-5AD7203C517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1" authorId="1" shapeId="0" xr:uid="{4ED576AD-D4F9-4506-AF66-04892097656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1" authorId="0" shapeId="0" xr:uid="{929FE6DA-7AB9-478F-B4BB-7A480379F4A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1" authorId="0" shapeId="0" xr:uid="{3D74E9B6-1DD7-48F1-B5A5-1BC258CDE70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1" authorId="0" shapeId="0" xr:uid="{04F33205-2657-49A4-BF2A-E871E76C1F8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1" authorId="0" shapeId="0" xr:uid="{2AB68C3E-EAB6-48C8-9C01-E31F6DC0DBD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2" authorId="0" shapeId="0" xr:uid="{91F4FF2F-DEC8-49DD-A7CC-57C0ED3AE28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2" authorId="0" shapeId="0" xr:uid="{4D28452A-B28E-4A26-AEBF-854038120F0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2" authorId="0" shapeId="0" xr:uid="{A911F427-BA81-494F-9A08-1B66BCB1E70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2" authorId="0" shapeId="0" xr:uid="{2716FE8F-AA9B-4185-AEE6-C837A26CAAF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2" authorId="0" shapeId="0" xr:uid="{91E868FB-9D1C-4151-9C23-10F8DBD6D11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2" authorId="1" shapeId="0" xr:uid="{71D57251-3C44-4C6E-A58C-6D5F66A7842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2" authorId="0" shapeId="0" xr:uid="{60A0F3A8-70BC-4B07-B468-7B6B41658EB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2" authorId="0" shapeId="0" xr:uid="{DD34591A-9760-4B08-83FB-216E2A16EB8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2" authorId="0" shapeId="0" xr:uid="{18B0FCF3-D446-4FD8-BC5B-AE723412416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2" authorId="0" shapeId="0" xr:uid="{6F2CC963-6B99-4253-B446-16734E7FDB9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3" authorId="0" shapeId="0" xr:uid="{E892033D-F2D9-43EE-90FA-59055FDFE27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3" authorId="0" shapeId="0" xr:uid="{5D4EED06-B895-4372-A280-0857BBE0D3D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3" authorId="0" shapeId="0" xr:uid="{BFFB84A6-8628-493B-947A-1A539B41BE7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3" authorId="0" shapeId="0" xr:uid="{950CE699-AF9C-46A3-BBD1-C8300DA13F5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3" authorId="0" shapeId="0" xr:uid="{957C3E51-F6E7-4A8C-A072-706E5FED89F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3" authorId="1" shapeId="0" xr:uid="{287EBF24-D99F-4F51-8EBF-54C9E1DFAF9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3" authorId="0" shapeId="0" xr:uid="{836D411B-0471-4548-8206-24C39D90BFE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3" authorId="0" shapeId="0" xr:uid="{08F3D826-8AC1-4D6A-A5AD-EBA516CDA0F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3" authorId="0" shapeId="0" xr:uid="{FAC22629-1626-4CF4-85C7-795DCF3BBE3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3" authorId="0" shapeId="0" xr:uid="{6C4B3C18-5911-428B-8076-9846BE41C0B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4" authorId="0" shapeId="0" xr:uid="{C8B8BED3-C9D1-41DB-A8BA-5C415DBA482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4" authorId="0" shapeId="0" xr:uid="{533FE6C1-328A-4B93-8643-E7AD64C816B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4" authorId="0" shapeId="0" xr:uid="{AB8FE847-B2B0-4B9A-B4E5-8BAF004EDEC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4" authorId="0" shapeId="0" xr:uid="{E6C2611F-71A2-4349-8142-8A487EC1A7D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4" authorId="0" shapeId="0" xr:uid="{5FD6E522-4289-405C-92EC-52774077F88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4" authorId="1" shapeId="0" xr:uid="{12CD947D-AABB-42F3-B8B6-AF32F195F1A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4" authorId="0" shapeId="0" xr:uid="{EFC6E994-BEDA-486A-BD23-E1CEDE8ED06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4" authorId="0" shapeId="0" xr:uid="{9BF223A1-4CE2-4ED7-9974-8E4734B1BF0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4" authorId="0" shapeId="0" xr:uid="{A8092032-DF42-4A5C-89EF-31B48AA3AD4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4" authorId="0" shapeId="0" xr:uid="{4F31DDB6-2184-437B-91AE-6BC5B0787F8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5" authorId="0" shapeId="0" xr:uid="{DEC2094D-CF10-4724-824F-4658DD99CDE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5" authorId="0" shapeId="0" xr:uid="{6EC98526-9939-4690-B73E-75F3A8B9259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5" authorId="0" shapeId="0" xr:uid="{F33DF07E-809B-441F-87C2-C7ACD6D5417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5" authorId="0" shapeId="0" xr:uid="{A463132F-EAE4-4E93-9484-2B301E5D80E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5" authorId="0" shapeId="0" xr:uid="{267E15AE-FA8C-48CE-90F2-C9D7306AA0F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5" authorId="1" shapeId="0" xr:uid="{83372F37-B703-4CDB-B3FB-9854E6A080E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5" authorId="0" shapeId="0" xr:uid="{45927189-49F8-43BD-A9D7-EF93F8DDB87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5" authorId="0" shapeId="0" xr:uid="{AB7C6EB3-2751-4306-B2DA-7EF99A5FD2F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5" authorId="0" shapeId="0" xr:uid="{852A2D11-9240-4B35-B07A-D70684C1FCD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5" authorId="0" shapeId="0" xr:uid="{F3D46964-DA29-4C2E-97EB-C6887EAB8C5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6" authorId="0" shapeId="0" xr:uid="{71CFCB40-9481-4248-9CB6-850F01E7981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6" authorId="0" shapeId="0" xr:uid="{A42D305F-F438-432D-A767-2D67ACB5B99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6" authorId="0" shapeId="0" xr:uid="{B9F315C3-252B-43CA-B1F9-5E86580296C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6" authorId="0" shapeId="0" xr:uid="{B3F03452-A82D-4E30-98F2-2CED7C3B2F7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6" authorId="0" shapeId="0" xr:uid="{B8A6BB34-8DEF-4B98-B04B-4E2460E5E53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6" authorId="1" shapeId="0" xr:uid="{4D04211D-13D4-47AC-A3EB-DF289E967B9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6" authorId="0" shapeId="0" xr:uid="{EEA3D323-83DC-4CC3-892A-BFCE06E3DC7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6" authorId="0" shapeId="0" xr:uid="{51ACCE85-223F-433F-B460-101E94D08E9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6" authorId="0" shapeId="0" xr:uid="{E4F63B70-F430-4762-9577-0EF621F42DF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6" authorId="0" shapeId="0" xr:uid="{2335467A-E5B6-44FA-BEF3-CB6E2726133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7" authorId="0" shapeId="0" xr:uid="{B66344A0-73D4-4BC2-9D2F-4FDEC8E2136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7" authorId="0" shapeId="0" xr:uid="{90390A46-6B81-4795-BF73-297A7B370B7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7" authorId="0" shapeId="0" xr:uid="{48CB17D3-521A-4844-9FEC-E1C519D143B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7" authorId="0" shapeId="0" xr:uid="{4EECA96A-58B0-4E49-8710-3F341C5AC85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7" authorId="0" shapeId="0" xr:uid="{13D0A36C-93A1-47F8-8CE5-E174A3BB343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7" authorId="1" shapeId="0" xr:uid="{3016F262-DA61-4A83-BCE6-0088C5C3E66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7" authorId="0" shapeId="0" xr:uid="{81C2DF71-BE61-4EE1-8578-87756761FBF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7" authorId="0" shapeId="0" xr:uid="{296954DF-556F-421F-A1BB-76C05718478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7" authorId="0" shapeId="0" xr:uid="{7E45DF13-9B22-4CC5-9C46-DBDF28FEBD9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7" authorId="0" shapeId="0" xr:uid="{9DDCDEAD-6A1C-4DC0-90CB-C4CC16A8FD1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8" authorId="0" shapeId="0" xr:uid="{5F448FAA-3620-4CFB-848E-CE55E5E73FE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8" authorId="0" shapeId="0" xr:uid="{117B14CA-18A3-4127-A9BC-1E50A191963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8" authorId="0" shapeId="0" xr:uid="{5C99027A-B525-4168-B1DD-09E73A60C4E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8" authorId="0" shapeId="0" xr:uid="{A872114C-81C9-4A69-AE51-B47DCD762A0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8" authorId="0" shapeId="0" xr:uid="{F49A3013-EFF9-4B24-B8A6-E112B5DC77A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8" authorId="1" shapeId="0" xr:uid="{26D9DB43-84E4-47DC-B0A2-88C61F43C04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8" authorId="0" shapeId="0" xr:uid="{4EC2ACE7-844A-49A9-86E3-AB171D1D127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8" authorId="0" shapeId="0" xr:uid="{6D943B64-1931-4A21-AA45-A1FF5E56893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8" authorId="0" shapeId="0" xr:uid="{CDC9EB0E-DE80-4ECF-91AD-AA0ECEF53F0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8" authorId="0" shapeId="0" xr:uid="{3BAF9176-CE7F-44BE-BFE5-9EE3AF18D91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59" authorId="0" shapeId="0" xr:uid="{7F5A0FC8-E6CB-45C5-9FFF-BA582F1094A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59" authorId="0" shapeId="0" xr:uid="{BB1C7481-AB26-4FF8-9576-F3F5AA6E7C0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59" authorId="0" shapeId="0" xr:uid="{3F981F02-A91C-4142-91A2-A113526DAE9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59" authorId="0" shapeId="0" xr:uid="{ADFB36DA-CBE2-424A-A82F-09CD7F1B9C3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59" authorId="0" shapeId="0" xr:uid="{3AC7A4CF-41D2-4476-B462-8701906F211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59" authorId="1" shapeId="0" xr:uid="{E376E244-0620-4E9D-9154-10EEA17BFB6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59" authorId="0" shapeId="0" xr:uid="{6B9A639C-883A-4792-A0CE-1BE64EDF4D8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59" authorId="0" shapeId="0" xr:uid="{4DF3BBAB-F012-4A05-AF66-D22CB2633B3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59" authorId="0" shapeId="0" xr:uid="{87568745-1860-4138-ADC2-1EBE530F713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59" authorId="0" shapeId="0" xr:uid="{3C129154-371E-4DA8-AB51-2E7B951653B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0" authorId="0" shapeId="0" xr:uid="{184851DF-EF6F-4996-B827-7DA7B7A0991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0" authorId="0" shapeId="0" xr:uid="{95D95068-64AA-48AE-AC0D-45F5EFE4375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0" authorId="0" shapeId="0" xr:uid="{E1C03925-7378-4CA5-9ACE-D29911900C4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0" authorId="0" shapeId="0" xr:uid="{9437BB4F-D462-4634-8CB5-5B5AD4F5896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0" authorId="0" shapeId="0" xr:uid="{7E2CFA11-A42A-41F6-B10B-FAF7D1050A1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0" authorId="1" shapeId="0" xr:uid="{E8A097AE-0FDA-48AA-9F27-085E195AADC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0" authorId="0" shapeId="0" xr:uid="{EE7174EF-6DAB-414D-A3F4-90763BA7793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0" authorId="0" shapeId="0" xr:uid="{218AD497-7EBD-4869-BC73-6F438102771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0" authorId="0" shapeId="0" xr:uid="{21B7155A-B093-4A10-9406-32511D7D0F4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0" authorId="0" shapeId="0" xr:uid="{491FD7B6-7B34-4691-AFE0-42570A2AE16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1" authorId="0" shapeId="0" xr:uid="{DACCCF19-4936-4D6F-917F-23093E416C7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1" authorId="0" shapeId="0" xr:uid="{516A8580-A494-42B5-A0D6-6BBD172AB33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1" authorId="0" shapeId="0" xr:uid="{EE17F04D-3833-49BD-95C7-1C5819BBFC7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1" authorId="0" shapeId="0" xr:uid="{92D66C97-AF46-4651-BFF4-565FADAB50A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1" authorId="0" shapeId="0" xr:uid="{34CCF142-760F-4DED-ABCA-B50030D57A3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1" authorId="1" shapeId="0" xr:uid="{2EFC21F1-0D11-47C0-B1F9-0C03C8EF120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1" authorId="0" shapeId="0" xr:uid="{CD030FA1-CE02-4D05-9A89-93AC1B13B34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1" authorId="0" shapeId="0" xr:uid="{A106E65D-3C00-4E6B-B7EF-B4E29C70365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1" authorId="0" shapeId="0" xr:uid="{17DA6D79-82A4-4482-A394-7840FEE04F0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1" authorId="0" shapeId="0" xr:uid="{F8F1DBAC-7FA6-45FB-B2D0-673D8E34EE9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2" authorId="0" shapeId="0" xr:uid="{B298E886-5D0D-425A-B8E4-FCB22F9F724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2" authorId="0" shapeId="0" xr:uid="{54A74377-3616-45EA-A0E1-C85FAFD33F1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2" authorId="0" shapeId="0" xr:uid="{7523E900-F516-4330-ACA2-6A416A3B6BE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2" authorId="0" shapeId="0" xr:uid="{75900834-BFFD-4E17-B43D-3E481E8223D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2" authorId="0" shapeId="0" xr:uid="{84FA49F7-D44F-4A86-971A-2C585E41F9D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2" authorId="1" shapeId="0" xr:uid="{39AB6DBD-9BDB-4F0A-8299-A3A7DEE4832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2" authorId="0" shapeId="0" xr:uid="{0D8B1333-A9AB-4D15-9D9B-CB1BA8FACD5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2" authorId="0" shapeId="0" xr:uid="{C642451B-2C20-4FBB-A80E-B526CE445CD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2" authorId="0" shapeId="0" xr:uid="{1503F484-8F39-42F2-9337-81E1AF746E7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2" authorId="0" shapeId="0" xr:uid="{156D116E-3D59-4192-8D1B-39E1CD13754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3" authorId="0" shapeId="0" xr:uid="{B19E8831-E6CD-4119-A935-87BF84F0A39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3" authorId="0" shapeId="0" xr:uid="{970894D1-46A0-4E36-BA88-3B1C9F96884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3" authorId="0" shapeId="0" xr:uid="{3CEA5780-A00D-4BCD-892F-9F3F910E5CA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3" authorId="0" shapeId="0" xr:uid="{62B047C6-D9B8-4257-BF60-13D536B94F8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3" authorId="0" shapeId="0" xr:uid="{7A91FAE7-E770-4966-BAF2-F63068B81EA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3" authorId="1" shapeId="0" xr:uid="{C2630949-322E-41CB-98C4-8F607DC1CF6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3" authorId="0" shapeId="0" xr:uid="{5BF354C6-A436-43D7-B798-5FF2017473E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3" authorId="0" shapeId="0" xr:uid="{05C8F39F-FB1C-4D51-BE19-73BC9E6B183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3" authorId="0" shapeId="0" xr:uid="{FA4A819D-C359-40E7-A5F4-EDC917444D6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3" authorId="0" shapeId="0" xr:uid="{8D9BCCB6-7BF0-4DCA-88FC-F79EDECEF33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4" authorId="0" shapeId="0" xr:uid="{D0FB71E8-A0CE-4A8E-B19C-F23BD65AF9F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4" authorId="0" shapeId="0" xr:uid="{8CDFC4FC-E748-4C17-85AF-18345FA3D05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4" authorId="0" shapeId="0" xr:uid="{C1EF031B-EA5F-49F5-88B4-04BEB41C170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4" authorId="0" shapeId="0" xr:uid="{7C9B141C-DAF6-40CA-8AE2-9B79876F7C0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4" authorId="0" shapeId="0" xr:uid="{0C62D318-B473-4588-9E46-BB40542DADA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4" authorId="1" shapeId="0" xr:uid="{4C857576-46ED-47E8-B248-90FE3A9DBC4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4" authorId="0" shapeId="0" xr:uid="{9B8417AF-2ADF-4F7B-9955-1457DCEDA10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4" authorId="0" shapeId="0" xr:uid="{F60F5DF3-3DA0-4993-AE5B-9B0EBCF2DE6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4" authorId="0" shapeId="0" xr:uid="{E05F2AB6-0656-41B1-A1DE-1898EE89A0E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4" authorId="0" shapeId="0" xr:uid="{5E7EA047-29AD-455E-AA42-8C8C35A4D75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5" authorId="0" shapeId="0" xr:uid="{744AAAF9-2E96-4FB4-BFD8-B2B9B67B6A6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5" authorId="0" shapeId="0" xr:uid="{D7850182-8478-4720-AB76-E107DB08A88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5" authorId="0" shapeId="0" xr:uid="{FD4EC8C9-9E53-4BF7-A2C2-460C4088518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5" authorId="0" shapeId="0" xr:uid="{C1602D8C-67BF-44F7-B3E1-46F5A46F3A6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5" authorId="0" shapeId="0" xr:uid="{F91337A8-1D47-4737-861D-F8A42702688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5" authorId="1" shapeId="0" xr:uid="{51E861E1-1EFD-48D9-B14A-0089FF96519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5" authorId="0" shapeId="0" xr:uid="{639033DA-2D47-45E5-8F6D-A57F5E81E29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5" authorId="0" shapeId="0" xr:uid="{4507B4FC-98E9-4C5B-9BCD-88611635B35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5" authorId="0" shapeId="0" xr:uid="{4165F1F3-7A62-4A3B-B38A-4F20683832E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5" authorId="0" shapeId="0" xr:uid="{B850F44F-AFBB-4A9D-A423-02601B5C8FA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6" authorId="0" shapeId="0" xr:uid="{F2B1C0B3-1453-4BB0-8CED-C290D88ACF9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6" authorId="0" shapeId="0" xr:uid="{CC150913-8C29-46F1-8728-94048442E1E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6" authorId="0" shapeId="0" xr:uid="{5C6F6642-3BEF-4BAC-BA1B-B2A0DA4D770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6" authorId="0" shapeId="0" xr:uid="{775CAA97-49C6-4A7E-BF67-F5D7B6AB323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6" authorId="0" shapeId="0" xr:uid="{AE7AC463-1525-4256-9E00-68E7F72A4C6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6" authorId="1" shapeId="0" xr:uid="{242701FD-C6DE-45F9-9219-AAFA1A248C4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6" authorId="0" shapeId="0" xr:uid="{109EBA98-61A1-44A8-ADFE-DD29DD02655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6" authorId="0" shapeId="0" xr:uid="{FDEEF7C3-B204-40B4-9EB9-3897B2E567C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6" authorId="0" shapeId="0" xr:uid="{B809180F-3836-4C15-AF46-0E5FA235887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6" authorId="0" shapeId="0" xr:uid="{718B8743-37AF-4A7C-BEC7-9B61DB5B28E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7" authorId="0" shapeId="0" xr:uid="{C8DEDE9D-2CFD-4197-B5F5-F19655A7C72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7" authorId="0" shapeId="0" xr:uid="{1F88CDBF-D97F-4270-B532-77791C940D6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7" authorId="0" shapeId="0" xr:uid="{2227A7F8-5E2B-4C84-9B0B-E3FE061BE5E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7" authorId="0" shapeId="0" xr:uid="{99D62C9B-004D-47C3-BEAC-30DC79DEBD3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7" authorId="0" shapeId="0" xr:uid="{536C7782-A046-40BF-8D25-B6D8B8D4BFA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7" authorId="1" shapeId="0" xr:uid="{98B73E5B-D6D3-44A9-BEC2-4C58FD71B63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7" authorId="0" shapeId="0" xr:uid="{380E80C7-DD78-41E9-AD23-F9F0279C798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7" authorId="0" shapeId="0" xr:uid="{74DE2AC1-EA58-4230-B916-5D318EDAECD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7" authorId="0" shapeId="0" xr:uid="{9E0199CA-17DA-440E-B740-08298FEBD2F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7" authorId="0" shapeId="0" xr:uid="{0321199F-208B-44F0-B15B-FEE20A58FBC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8" authorId="0" shapeId="0" xr:uid="{802650AC-110E-4ACD-A60A-F42D9C04A05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8" authorId="0" shapeId="0" xr:uid="{9551AAB4-C671-4441-B0CB-B98FB07C5E7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8" authorId="0" shapeId="0" xr:uid="{E2FD95F7-BFF2-4A71-BB50-C2B3927414F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8" authorId="0" shapeId="0" xr:uid="{37884712-9A98-4964-91AE-8C753EEF007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8" authorId="0" shapeId="0" xr:uid="{624C6138-64A4-47EB-BE15-BB27845A2F5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8" authorId="1" shapeId="0" xr:uid="{153A46D8-3EEB-4C81-AF5F-64E6263E91C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8" authorId="0" shapeId="0" xr:uid="{8BB97AAB-F321-4E2E-8182-971231B6066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8" authorId="0" shapeId="0" xr:uid="{1ED406FB-46E7-45F6-96FA-E52798F9D63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8" authorId="0" shapeId="0" xr:uid="{66A7D0FE-1B29-42A3-AC59-1ED5551C4FB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8" authorId="0" shapeId="0" xr:uid="{259E7BDB-B452-44C1-B2E8-93AFDC15198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69" authorId="0" shapeId="0" xr:uid="{0A5689FC-29C7-4432-AD18-7CFE8586229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69" authorId="0" shapeId="0" xr:uid="{5D331642-DB84-46C1-AF09-94EE62608D3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69" authorId="0" shapeId="0" xr:uid="{00C95F61-4476-4D0E-B2F5-A5E82FADE10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69" authorId="0" shapeId="0" xr:uid="{31D77087-A0F0-475A-8C69-DACF7AFEE82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69" authorId="0" shapeId="0" xr:uid="{78D5488D-8422-422F-9862-AF476928D7C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69" authorId="1" shapeId="0" xr:uid="{DF89CCC8-1F7F-40CF-83F7-9B390EEE021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69" authorId="0" shapeId="0" xr:uid="{AEEFE2BC-494A-4D2C-A4B8-45A325297E0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69" authorId="0" shapeId="0" xr:uid="{07F3647E-89A0-484B-B47A-76896AFF7FE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69" authorId="0" shapeId="0" xr:uid="{7EEC8FE3-99D3-4F3D-8855-3BE0F9A1FCC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69" authorId="0" shapeId="0" xr:uid="{7AEDB9C3-75DB-44B6-979F-39C59392022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0" authorId="0" shapeId="0" xr:uid="{4B809F13-8F77-4C3B-A3FB-82F481FAC47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0" authorId="0" shapeId="0" xr:uid="{AAF01024-2098-401C-869C-388777ADEBC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0" authorId="0" shapeId="0" xr:uid="{18BDC8B2-E6F1-455E-96F3-8DE7E5446D7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0" authorId="0" shapeId="0" xr:uid="{E4D074DA-A5E4-4B6D-8B1C-6FFA6047FB9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0" authorId="0" shapeId="0" xr:uid="{EF83D722-ECAE-4CD1-B5F1-D337F1A547C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0" authorId="1" shapeId="0" xr:uid="{15A5121E-9A56-425E-94FD-388F4B922FF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0" authorId="0" shapeId="0" xr:uid="{085AD86C-1C7D-4225-BA01-FDFD0A3C63D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0" authorId="0" shapeId="0" xr:uid="{CFF6D902-99BE-470D-98CD-D7582B8A353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0" authorId="0" shapeId="0" xr:uid="{9BDE35BD-F9A1-4A4A-B1FF-6CAE5B75900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0" authorId="0" shapeId="0" xr:uid="{FF7345E0-F4BF-457E-A196-92DCFAA9D03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1" authorId="0" shapeId="0" xr:uid="{E8670AFC-B6E2-4EE0-9A0A-AF84533D6A3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1" authorId="0" shapeId="0" xr:uid="{C6C5D985-B7F6-4294-B49D-8E35333A229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1" authorId="0" shapeId="0" xr:uid="{9FF4D24D-35B6-4F7F-B907-A42C4F33DB0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1" authorId="0" shapeId="0" xr:uid="{3209BFB8-011A-4B0D-A0D7-991C896018E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1" authorId="0" shapeId="0" xr:uid="{C2FC5E1B-F6EF-4FF5-8F39-D2AB1943EBC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1" authorId="1" shapeId="0" xr:uid="{CE1C8C7B-B809-439E-87C2-617C4211025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1" authorId="0" shapeId="0" xr:uid="{49642AEB-FF65-4278-875D-C99797C2761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1" authorId="0" shapeId="0" xr:uid="{8BA01ECB-D427-438D-B47A-8A584DE261E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1" authorId="0" shapeId="0" xr:uid="{6C2BD321-50D3-437E-A367-AF8AFCDECAE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1" authorId="0" shapeId="0" xr:uid="{08CF7F08-1F5A-477F-9E7A-A4B31951E62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2" authorId="0" shapeId="0" xr:uid="{07F2086D-3AF5-462D-B8D2-18887777E21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2" authorId="0" shapeId="0" xr:uid="{D6FF95CB-B1AA-4EDE-A249-3A0B56B9CE7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2" authorId="0" shapeId="0" xr:uid="{D16E2D56-FC13-4569-8E38-000A337146C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2" authorId="0" shapeId="0" xr:uid="{DC423538-2445-405E-A941-E242F1311EA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2" authorId="0" shapeId="0" xr:uid="{DE54A8ED-3598-42CA-972E-144E20E5CC0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2" authorId="1" shapeId="0" xr:uid="{6C586936-3167-4BBB-B986-50E10D9E5DB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2" authorId="0" shapeId="0" xr:uid="{B3B3A1AD-176C-45B3-8945-0F723AEE2EC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2" authorId="0" shapeId="0" xr:uid="{13C09634-D07E-4102-9143-D0A5919EAC2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2" authorId="0" shapeId="0" xr:uid="{19836EF5-4AC5-4CAC-8170-BD10FBAD23F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2" authorId="0" shapeId="0" xr:uid="{45D2A6E0-E566-47D9-A432-215D43FB594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3" authorId="0" shapeId="0" xr:uid="{7C9D0E67-992E-493A-8A97-0D344EC1BD1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3" authorId="0" shapeId="0" xr:uid="{F2E60916-BEF3-4B97-8170-C4072CCC027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3" authorId="0" shapeId="0" xr:uid="{4CD31C95-86F2-4DD8-A7A3-7A164BFA04E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3" authorId="0" shapeId="0" xr:uid="{7A1C24C0-8BA7-44A2-B27C-2517607F6B0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3" authorId="0" shapeId="0" xr:uid="{A765F98E-D9D5-4B88-A24A-79D6AB9036F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3" authorId="1" shapeId="0" xr:uid="{3F205F22-B954-4FBB-9F34-0D3A1B387F8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3" authorId="0" shapeId="0" xr:uid="{EE1F0921-D134-4170-9DF9-0CFCF994E81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3" authorId="0" shapeId="0" xr:uid="{14172444-DD64-4EE2-A6C9-DEB55B88A6E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3" authorId="0" shapeId="0" xr:uid="{592CAE2B-1437-4683-866B-8605236D526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3" authorId="0" shapeId="0" xr:uid="{8A42771C-6D52-4610-87F7-C0A944A3938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4" authorId="0" shapeId="0" xr:uid="{0E30B4AA-54CE-456C-966F-CEFAB8A0294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4" authorId="0" shapeId="0" xr:uid="{510EB57C-A977-499D-A7AE-DFEA251595C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4" authorId="0" shapeId="0" xr:uid="{DAB96C6E-78B9-48FC-B35F-FEC49E07B96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4" authorId="0" shapeId="0" xr:uid="{31819E52-F577-4214-BBE3-0E3ED567C4A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4" authorId="0" shapeId="0" xr:uid="{07F72522-E657-45EF-8AF5-501DAF8E747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4" authorId="1" shapeId="0" xr:uid="{B74563DF-1BF6-4431-A0C3-F1A08E27751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4" authorId="0" shapeId="0" xr:uid="{E9D6E732-4A0A-431E-99F2-FAA4CB5E692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4" authorId="0" shapeId="0" xr:uid="{DE6BB049-A2E5-4039-AAC5-58320E11D7A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4" authorId="0" shapeId="0" xr:uid="{BDBD2A94-D013-4B9B-919B-2B908A21CBD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4" authorId="0" shapeId="0" xr:uid="{1BDB34AD-B48D-4267-BF49-51391980C84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5" authorId="0" shapeId="0" xr:uid="{655BF811-78FC-4AF6-BDF3-BAE06E865AF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5" authorId="0" shapeId="0" xr:uid="{8EC20332-700B-4474-93BC-6E637AB9F28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5" authorId="0" shapeId="0" xr:uid="{5518DB69-ABD1-4774-8694-072BB5C6604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5" authorId="0" shapeId="0" xr:uid="{33040759-497E-468D-B000-5123CDDE947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5" authorId="0" shapeId="0" xr:uid="{87EBE63B-9EF1-4E88-82AD-14C3276D4E9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5" authorId="1" shapeId="0" xr:uid="{25A82B2E-5B32-4140-AECE-F21E7CCEAE5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5" authorId="0" shapeId="0" xr:uid="{18A076A2-C148-4827-BDEE-DEE71966D33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5" authorId="0" shapeId="0" xr:uid="{DB51C30E-36CA-4CE3-A3B1-05C8AB1FD6F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5" authorId="0" shapeId="0" xr:uid="{D42FC9E8-D239-4E17-B999-35D2168C665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5" authorId="0" shapeId="0" xr:uid="{3A7A235B-5CE6-4E72-8480-C4D369044D8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6" authorId="0" shapeId="0" xr:uid="{715FE25E-65D6-4D55-83CD-8842601F2F5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6" authorId="0" shapeId="0" xr:uid="{1554108F-6419-4D90-8DE5-4B13AC481AF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6" authorId="0" shapeId="0" xr:uid="{FD37E7ED-AF1E-4D02-A3D0-D426C24F406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6" authorId="0" shapeId="0" xr:uid="{0845BBCE-FAD3-4419-9DCC-DF1E28AF9C1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6" authorId="0" shapeId="0" xr:uid="{17824D9F-E32B-4335-9678-AC2E3D8D56C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6" authorId="1" shapeId="0" xr:uid="{39132572-68D4-4DCD-818F-9BA68AF86F5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6" authorId="0" shapeId="0" xr:uid="{C2187B08-EB0C-4F79-BD89-C5C70DA78A5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6" authorId="0" shapeId="0" xr:uid="{2FC99D91-2CA3-4683-83B6-E36B7F5F7D8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6" authorId="0" shapeId="0" xr:uid="{24226752-D55A-4838-8F2A-3074CEA43AB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6" authorId="0" shapeId="0" xr:uid="{B12FD63C-02CF-4EEB-BBB4-0CE01B0DF34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7" authorId="0" shapeId="0" xr:uid="{23C95A46-1F48-490B-B493-61B4C3448B3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7" authorId="0" shapeId="0" xr:uid="{319375CE-CB08-4E9B-829E-61A450A2A56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7" authorId="0" shapeId="0" xr:uid="{6A9F9728-4D29-44FC-A7D1-B06631B94DE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7" authorId="0" shapeId="0" xr:uid="{6CCAF3ED-342E-4412-AFF5-29AE2B7FFA3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7" authorId="0" shapeId="0" xr:uid="{6A695EB5-0D7D-4EDB-A560-BB5424DAF83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7" authorId="1" shapeId="0" xr:uid="{E30ADDED-3328-4E89-AECB-F37D719E3EF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7" authorId="0" shapeId="0" xr:uid="{124EE562-533E-4586-8BE5-7D4D89CE9BB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7" authorId="0" shapeId="0" xr:uid="{6887C5E4-6179-4A33-B5CC-0C4A616A6DA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7" authorId="0" shapeId="0" xr:uid="{29FBEFAF-B952-4ACA-A0E8-BDC1674BCA7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7" authorId="0" shapeId="0" xr:uid="{46B901B8-A5AF-4B1D-9B13-EF42B596CC8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8" authorId="0" shapeId="0" xr:uid="{3CF4624E-F05D-41F8-BE10-7C8DA1E5AD7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8" authorId="0" shapeId="0" xr:uid="{029636FF-3EAC-4F17-85B9-6E36E8F647A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8" authorId="0" shapeId="0" xr:uid="{AEA93CE3-FF39-4F39-9C6F-1864ADB5A0D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8" authorId="0" shapeId="0" xr:uid="{653512A9-12F0-429B-89B5-E77EC139948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8" authorId="0" shapeId="0" xr:uid="{9F739FC9-B06A-402B-9193-5529EEA53BF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8" authorId="1" shapeId="0" xr:uid="{08BAC072-AFF1-4574-B8D0-4CD3C759F8A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8" authorId="0" shapeId="0" xr:uid="{40EA7EEE-FB18-4669-819E-1C25B0BDDBD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8" authorId="0" shapeId="0" xr:uid="{DF1AEEFB-4F7C-4587-BDC9-C151FDDBE44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8" authorId="0" shapeId="0" xr:uid="{62A456C2-654C-4529-BB55-B6CE495CD91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8" authorId="0" shapeId="0" xr:uid="{E99BB4A3-EA90-4552-B159-FED55BAF521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79" authorId="0" shapeId="0" xr:uid="{0DB32294-5BBF-4EF7-8C05-CF048D2CD1E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79" authorId="0" shapeId="0" xr:uid="{0726DC1A-3203-4314-8743-02070C4F733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79" authorId="0" shapeId="0" xr:uid="{1C30DA29-A8F2-4A24-BD25-A901E04528E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79" authorId="0" shapeId="0" xr:uid="{26FFC9CF-9F89-457A-8BC1-95268E64A15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79" authorId="0" shapeId="0" xr:uid="{048F8F91-5CBC-4272-838B-776DEFFBA5C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79" authorId="1" shapeId="0" xr:uid="{788F2773-E13D-4DD8-8B0D-DA64CF27B67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79" authorId="0" shapeId="0" xr:uid="{2D1FC1F5-6C0D-4099-9A73-CE4539B748F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79" authorId="0" shapeId="0" xr:uid="{39C5B682-6AD3-4240-89F0-167870B34C3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79" authorId="0" shapeId="0" xr:uid="{359539C7-2DF1-474D-989F-87724F5D885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79" authorId="0" shapeId="0" xr:uid="{D4E8623F-754B-4AED-8ECB-09A42C3C800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0" authorId="0" shapeId="0" xr:uid="{604BC157-986A-43D1-9C0C-CBD7B77546B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0" authorId="0" shapeId="0" xr:uid="{1A3A0845-57DF-4289-A316-CFE4F202058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0" authorId="0" shapeId="0" xr:uid="{0C13861C-E615-4754-BBB6-D5405C23B96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0" authorId="0" shapeId="0" xr:uid="{471E175B-3094-44F8-A850-7E518957422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0" authorId="0" shapeId="0" xr:uid="{7423CC1E-1761-42E8-AA0B-EDC3F69B59D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0" authorId="1" shapeId="0" xr:uid="{678DC0E6-8F90-4A32-8256-AD1DB34481F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0" authorId="0" shapeId="0" xr:uid="{E699964C-63B9-45A0-881A-0945D882F9D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0" authorId="0" shapeId="0" xr:uid="{BE6BD31E-1674-47EC-A2E6-154FEE138FF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0" authorId="0" shapeId="0" xr:uid="{314E67D6-B0EE-46F7-ACCA-3705A27FDA1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0" authorId="0" shapeId="0" xr:uid="{BDC6BCC6-8226-4A28-A951-ABAD81CC453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1" authorId="0" shapeId="0" xr:uid="{FFD9EFA4-B4E9-476F-8109-0E24A6742D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1" authorId="0" shapeId="0" xr:uid="{E85FBED9-8DB0-4E9D-B532-5E8BA8EFB07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1" authorId="0" shapeId="0" xr:uid="{FF9193C1-6B52-40F1-B3C9-46497CA9D54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1" authorId="0" shapeId="0" xr:uid="{902CC0AD-BA19-4CFE-9E1F-B8346A424DE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1" authorId="0" shapeId="0" xr:uid="{4B1B2245-C807-4C39-A090-E785F36A904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1" authorId="1" shapeId="0" xr:uid="{5AAFBC9D-04C8-4F4E-9E9F-00A025916F7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1" authorId="0" shapeId="0" xr:uid="{560E6BFC-6F8D-4677-AC8B-99E4E9249EB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1" authorId="0" shapeId="0" xr:uid="{C0753369-B3BD-4F1A-ADB4-CA2ABA3CEDF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1" authorId="0" shapeId="0" xr:uid="{2E6780A6-3053-42DB-96F5-CFB752D2FFA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1" authorId="0" shapeId="0" xr:uid="{B748F6AB-873E-4ECB-B326-7400495156A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2" authorId="0" shapeId="0" xr:uid="{758D3DFF-9387-4CC0-B37D-70DD5409CA2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2" authorId="0" shapeId="0" xr:uid="{E176D1A9-24C0-431D-AF4D-9131D594B51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2" authorId="0" shapeId="0" xr:uid="{E15FE27B-DF5F-462E-9DEA-7E06F7B7165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2" authorId="0" shapeId="0" xr:uid="{81FBD5DA-32DF-4FDD-A27F-201EB2DDF14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2" authorId="0" shapeId="0" xr:uid="{9B4ADF55-44A4-46E6-B1A6-BD03A5EDC22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2" authorId="1" shapeId="0" xr:uid="{B5D9B169-BCDD-4EAF-A587-136CFB667BA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2" authorId="0" shapeId="0" xr:uid="{68E6F925-7D50-4F0F-878A-08869EE5EAB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2" authorId="0" shapeId="0" xr:uid="{3AE2FC26-BDD8-483C-B412-256DFC1C319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2" authorId="0" shapeId="0" xr:uid="{1B3235E1-88C1-46E3-95ED-B7734362A3C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2" authorId="0" shapeId="0" xr:uid="{E42C7DD3-0325-469A-8CE9-E89CF8F19E6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3" authorId="0" shapeId="0" xr:uid="{817CEF8A-27AE-4E8E-A98C-004A54E6DDE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3" authorId="0" shapeId="0" xr:uid="{7927C2D3-53F3-4CE6-AE75-32E32A03E49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3" authorId="0" shapeId="0" xr:uid="{7C3A5D23-0D76-4744-A9C0-112E1DEE989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3" authorId="0" shapeId="0" xr:uid="{D6EB667C-11CD-449B-952F-3A8F69E1092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3" authorId="0" shapeId="0" xr:uid="{EC93D811-14A1-4FEC-ACD8-4E470B50491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3" authorId="1" shapeId="0" xr:uid="{5503C553-DD10-480C-985A-F9E57CB30BF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3" authorId="0" shapeId="0" xr:uid="{9AB8F37E-AF91-4440-AF40-222CD46456F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3" authorId="0" shapeId="0" xr:uid="{715CFF11-7014-48FD-834A-3074DE94201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3" authorId="0" shapeId="0" xr:uid="{B3131316-4625-4D8D-BD08-4FB0643289C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3" authorId="0" shapeId="0" xr:uid="{2A033430-85F7-4D5A-916B-27985D257E3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4" authorId="0" shapeId="0" xr:uid="{B36D8D0D-DBF2-4C0E-B7E2-E20CC0D94EB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4" authorId="0" shapeId="0" xr:uid="{81D46CA2-71AD-4F32-8C8D-B988A62E04C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4" authorId="0" shapeId="0" xr:uid="{497298B4-9BE9-47EE-97CE-117C8520284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4" authorId="0" shapeId="0" xr:uid="{0F2746ED-2A57-4519-BBC0-15A1DD99670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4" authorId="0" shapeId="0" xr:uid="{7C54987E-7F6A-4F69-8103-D20E6B76117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4" authorId="1" shapeId="0" xr:uid="{018EC2F2-DFBD-440D-AA26-584A97DD7AE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4" authorId="0" shapeId="0" xr:uid="{BCE01B60-9039-4005-B052-C01D5AD6038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4" authorId="0" shapeId="0" xr:uid="{099E8251-4C8C-42A6-A183-93F10DD598D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4" authorId="0" shapeId="0" xr:uid="{2F8F772C-86D8-4575-95C6-F4C61C836CD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4" authorId="0" shapeId="0" xr:uid="{DB745D1E-4861-4708-B94F-84DAA209105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5" authorId="0" shapeId="0" xr:uid="{59EE16A4-C983-4871-A231-BEF24FCA546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5" authorId="0" shapeId="0" xr:uid="{07D10348-B1D2-4A0F-9082-6ED5AF931A7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5" authorId="0" shapeId="0" xr:uid="{66446255-E75E-4EB0-97E8-5A21FBD72E4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5" authorId="0" shapeId="0" xr:uid="{2E149E31-E2EF-4A56-9833-D60CCD6DE1F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5" authorId="0" shapeId="0" xr:uid="{75890843-75FA-4B1A-B75A-A01F661DFD7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5" authorId="1" shapeId="0" xr:uid="{195A9BAC-7AEF-48C4-9897-202E4F0E8D9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5" authorId="0" shapeId="0" xr:uid="{9F868614-96AB-4751-9817-CBD8EB63FF2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5" authorId="0" shapeId="0" xr:uid="{35FE66AB-0F98-4EDF-AB82-69169B02374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5" authorId="0" shapeId="0" xr:uid="{37414DC2-8CB7-4D22-B8D9-4F8FD459E0A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5" authorId="0" shapeId="0" xr:uid="{D4F63581-2AB1-4FA2-BF99-9F6D266A258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6" authorId="0" shapeId="0" xr:uid="{9ECE35C9-C063-4833-8A34-1919A29DE9D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6" authorId="0" shapeId="0" xr:uid="{22A672E5-FA48-4085-90CA-26A56C45C52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6" authorId="0" shapeId="0" xr:uid="{33409F39-6C81-46BB-A157-1E37CEED6ED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6" authorId="0" shapeId="0" xr:uid="{7AB6A548-9B6E-45BB-A93B-FAB905C8549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6" authorId="0" shapeId="0" xr:uid="{187216E9-2830-4673-9029-3A48B8560FD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6" authorId="1" shapeId="0" xr:uid="{ED7D0722-F3A7-4541-BB07-22FA77060E4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6" authorId="0" shapeId="0" xr:uid="{544A7F76-F0B1-4E37-977C-37415BF34F9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6" authorId="0" shapeId="0" xr:uid="{BC74F8A9-BD8F-4FFD-91AE-C325D52C074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6" authorId="0" shapeId="0" xr:uid="{BA227B45-8B76-4E69-AAA0-F7623FFFDB7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6" authorId="0" shapeId="0" xr:uid="{1D52B821-95BE-4352-B4DB-7C3F76B0DB2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7" authorId="0" shapeId="0" xr:uid="{26630686-FA98-40AF-B718-6378380E617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7" authorId="0" shapeId="0" xr:uid="{9BD9F3CC-21BB-4B6B-ADDF-B140E7F5486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7" authorId="0" shapeId="0" xr:uid="{C284CB57-0F9C-44C5-9D37-612AE7ECA38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7" authorId="0" shapeId="0" xr:uid="{8E017125-A34C-4F99-A216-CB76EF0A4C6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7" authorId="0" shapeId="0" xr:uid="{35160E2C-E51F-48CB-8286-F680BC3C468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7" authorId="1" shapeId="0" xr:uid="{AF5ED669-060E-4A75-B6A2-AF0AE0C192C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7" authorId="0" shapeId="0" xr:uid="{349860D6-F9EB-46D6-9A93-5299B752660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7" authorId="0" shapeId="0" xr:uid="{61E8B4EF-692D-43A2-AB20-CB69648BF75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7" authorId="0" shapeId="0" xr:uid="{5F3F2651-0096-42D0-888B-10FEECDA57C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7" authorId="0" shapeId="0" xr:uid="{C553D8E6-B6F8-445F-91AE-35AF5A871F3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8" authorId="0" shapeId="0" xr:uid="{7F14397E-2D40-4687-B291-57B587DF62D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8" authorId="0" shapeId="0" xr:uid="{0456E9CC-DA27-48A3-A7E3-9DF721892BC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8" authorId="0" shapeId="0" xr:uid="{411F0C96-7D5E-4F81-AAD3-21EB635DBD2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8" authorId="0" shapeId="0" xr:uid="{37A12A2B-25E8-44D7-982F-C2703041091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8" authorId="0" shapeId="0" xr:uid="{2BB3C5BA-A563-49A5-9D0C-A0FDD8CD944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8" authorId="1" shapeId="0" xr:uid="{33D0F068-3BA9-4E59-9772-2480AEA8AE7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8" authorId="0" shapeId="0" xr:uid="{EB9A214C-5854-4546-8BAE-A57552CD1EE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8" authorId="0" shapeId="0" xr:uid="{2087CCD2-5CE8-4456-A90A-20FB2C47A10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8" authorId="0" shapeId="0" xr:uid="{A8AD3B0F-2637-4697-91D9-B67789652F0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8" authorId="0" shapeId="0" xr:uid="{12F94DAE-35B4-4EE4-B4F4-F517480E42D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89" authorId="0" shapeId="0" xr:uid="{98E014B2-30F6-4DA8-955C-541A355636F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89" authorId="0" shapeId="0" xr:uid="{34E36F3E-5B04-48E5-8ED0-66123F72465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89" authorId="0" shapeId="0" xr:uid="{B7CB3053-C73E-4FA7-9809-9FC751B75A9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89" authorId="0" shapeId="0" xr:uid="{645348A9-6792-4C69-84CD-E79B9D7E38F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89" authorId="0" shapeId="0" xr:uid="{52EC3FFE-DEF8-4287-8499-E0EB754C7D5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89" authorId="1" shapeId="0" xr:uid="{8E421AD9-E633-4658-B512-6CCAE8A7A57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89" authorId="0" shapeId="0" xr:uid="{34D329A7-4F81-48B6-BD47-5ADB874554F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89" authorId="0" shapeId="0" xr:uid="{C8CF0118-ACA7-47F3-A62B-779AFAA2680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89" authorId="0" shapeId="0" xr:uid="{2F1DD643-363F-4F9A-A1EB-617CA307E46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89" authorId="0" shapeId="0" xr:uid="{6C0AA004-745E-4198-ABFA-F73881B30A6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0" authorId="0" shapeId="0" xr:uid="{ED00E89B-3C10-4E4A-A36C-24E2B1FA756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0" authorId="0" shapeId="0" xr:uid="{B5B9628F-7C3C-44D8-AA5D-24A6C6816F6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0" authorId="0" shapeId="0" xr:uid="{75490FCE-DFF1-4829-9270-0EF46DFD100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0" authorId="0" shapeId="0" xr:uid="{07A44F37-6DB4-4128-A953-BFC774DD3AE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0" authorId="0" shapeId="0" xr:uid="{4BFBB76E-DD13-4EC6-BF07-6A56CFFA1FB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0" authorId="1" shapeId="0" xr:uid="{06AF0D76-4422-4B12-87AF-44563F49F46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0" authorId="0" shapeId="0" xr:uid="{DBFC3D0C-6D39-41D1-B347-A0B17E58DE4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0" authorId="0" shapeId="0" xr:uid="{C152C80C-B8E1-4BF7-A126-E65176BC6FD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0" authorId="0" shapeId="0" xr:uid="{7DAD477B-EDA6-4462-AF69-18C5089BD41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0" authorId="0" shapeId="0" xr:uid="{8BBC92CF-5CB7-4A78-8089-074EF004A43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1" authorId="0" shapeId="0" xr:uid="{C7D0E242-2433-4A5F-B148-02465E69364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1" authorId="0" shapeId="0" xr:uid="{8457AAB1-1D1A-4684-A32E-91ACCF04B26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1" authorId="0" shapeId="0" xr:uid="{7AD5EA9B-37F2-4FBC-B646-67CA6FEA803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1" authorId="0" shapeId="0" xr:uid="{FE01B6DF-79C0-476D-B599-F4D479F4664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1" authorId="0" shapeId="0" xr:uid="{D9F90AB6-40E7-4D9C-8F01-66153178222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1" authorId="1" shapeId="0" xr:uid="{BF6BC9B9-976E-4170-9715-473C13D3AB9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1" authorId="0" shapeId="0" xr:uid="{FB6AB0A5-6D10-45FF-93F6-DB5D7C1226D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1" authorId="0" shapeId="0" xr:uid="{6F0F72AF-18B6-490A-A185-E011DC4D69E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1" authorId="0" shapeId="0" xr:uid="{2BEB8650-74C3-4F4C-9F18-6199022C9BB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1" authorId="0" shapeId="0" xr:uid="{8B5AAF12-76AA-4D0B-BD24-B5866CD29F5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2" authorId="0" shapeId="0" xr:uid="{8D7CFC15-7B0D-4AC2-A285-783EBA0FD6E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2" authorId="0" shapeId="0" xr:uid="{B1FFEAAD-43CE-4633-8125-207BE73D754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2" authorId="0" shapeId="0" xr:uid="{4F96AEF3-F17D-46BB-9511-8E361632FC1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2" authorId="0" shapeId="0" xr:uid="{8A087552-59FC-4041-8F89-EBEBF975FBE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2" authorId="0" shapeId="0" xr:uid="{A04A89A4-DDB3-403F-A8C7-07C27B8E74B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2" authorId="1" shapeId="0" xr:uid="{544121D5-6E7B-46AF-8AC4-BE257A74E41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2" authorId="0" shapeId="0" xr:uid="{5DC349D7-409C-4446-96EE-838D4EBA897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2" authorId="0" shapeId="0" xr:uid="{BC9C4056-3A8E-4324-9F38-42FF4332992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2" authorId="0" shapeId="0" xr:uid="{277F7E91-BD48-4E15-9029-B692D3C2E39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2" authorId="0" shapeId="0" xr:uid="{93E78B8D-CB44-46B6-B568-4E2FE8B703D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3" authorId="0" shapeId="0" xr:uid="{B86F7C0A-4BC9-4E1F-8F4C-2BB79F59E13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3" authorId="0" shapeId="0" xr:uid="{B19D5B1C-F8A5-4AF7-95C9-8190E5D7807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3" authorId="0" shapeId="0" xr:uid="{F31C6CD0-1F5B-446C-B7BA-41BAD1C7CC1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3" authorId="0" shapeId="0" xr:uid="{8B797CD2-655C-41F5-970F-A735895C37F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3" authorId="0" shapeId="0" xr:uid="{43E86374-20CD-43D4-8F4B-D360FE8F7DB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3" authorId="1" shapeId="0" xr:uid="{CF2DB6CC-81A6-4C61-8C6C-373282C7905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3" authorId="0" shapeId="0" xr:uid="{BC0A49E1-DFD8-42EE-B915-5DD0AA524CC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3" authorId="0" shapeId="0" xr:uid="{29059528-3480-4131-8DB5-70D9DCDD282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3" authorId="0" shapeId="0" xr:uid="{4D2903E9-840A-4A26-9FE9-C58C83AE710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3" authorId="0" shapeId="0" xr:uid="{A94A8AAD-B345-49B8-A3CF-9CE49DC3CB0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4" authorId="0" shapeId="0" xr:uid="{EE4D0692-340D-4611-B639-C2F6DF1BC6B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4" authorId="0" shapeId="0" xr:uid="{3A4D1992-F8A2-4EC9-845F-5C6F441DE40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4" authorId="0" shapeId="0" xr:uid="{79D78325-EEA6-4999-B1A1-525E1A0B3C9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4" authorId="0" shapeId="0" xr:uid="{297AAAEB-C806-471E-A3FF-AE30E5F58FA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4" authorId="0" shapeId="0" xr:uid="{360793C9-F177-4311-8A24-FB8A0455121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4" authorId="1" shapeId="0" xr:uid="{00EB2413-8479-442B-A579-DEB6FA11439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4" authorId="0" shapeId="0" xr:uid="{2638895A-5B81-47F9-AE48-7FEF91140E6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4" authorId="0" shapeId="0" xr:uid="{0A72708F-C7AD-4D7B-B66C-C02FF19BDD8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4" authorId="0" shapeId="0" xr:uid="{E7E0B369-D8A4-4EEE-BEE1-12E0FA4E676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4" authorId="0" shapeId="0" xr:uid="{CC6F8411-16F6-4C5D-8768-D8FA5CEF9A3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5" authorId="0" shapeId="0" xr:uid="{0ED0264E-CB8E-45D1-9FBD-CB6ED2AAC06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5" authorId="0" shapeId="0" xr:uid="{161B55B1-6C0F-428A-AFD4-F7D4674BD21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5" authorId="0" shapeId="0" xr:uid="{A1A3C0C0-EF38-4B7A-AD83-B77C3A02B3F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5" authorId="0" shapeId="0" xr:uid="{0D408D69-7A69-4909-AC6B-24134DBB0E7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5" authorId="0" shapeId="0" xr:uid="{6255B4EB-2C62-43D3-9C85-B4FBCD6B823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5" authorId="1" shapeId="0" xr:uid="{90A905B8-1C9C-433B-A955-A580692DDEB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5" authorId="0" shapeId="0" xr:uid="{CC66F069-F2A3-4050-8515-73E2ADEB9B1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5" authorId="0" shapeId="0" xr:uid="{514FD5F6-AD80-4B7E-983A-5DA74C2AAF7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5" authorId="0" shapeId="0" xr:uid="{7AB275BA-A30E-426D-89C9-73231C41BA7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5" authorId="0" shapeId="0" xr:uid="{A635BFCA-0F54-4853-A075-6042CD682ED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6" authorId="0" shapeId="0" xr:uid="{98C1B7FE-6ED2-41EF-AD59-EE3A5B326DA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6" authorId="0" shapeId="0" xr:uid="{34E8E446-0B34-40FB-9A9D-C967F8E6F65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6" authorId="0" shapeId="0" xr:uid="{CEC163EB-8E64-45DC-A2A8-198EA36E1FF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6" authorId="0" shapeId="0" xr:uid="{8C31F354-B9F2-4FC2-997C-43D1B551427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6" authorId="0" shapeId="0" xr:uid="{804A88A7-625B-4CDC-98EB-92ED8969ACA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6" authorId="1" shapeId="0" xr:uid="{BF4B7233-6546-457B-8FC7-5433DFA46A4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6" authorId="0" shapeId="0" xr:uid="{3F4AFD90-06A2-4D9B-9986-5AADDB15FD8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6" authorId="0" shapeId="0" xr:uid="{389FADBC-DD73-4ED8-8F33-60A2BCC80E1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6" authorId="0" shapeId="0" xr:uid="{5D5F1E50-7D97-46D4-9DCE-68A1043C3F5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6" authorId="0" shapeId="0" xr:uid="{C13890F8-E634-4630-B858-C71A176F608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7" authorId="0" shapeId="0" xr:uid="{6F14DA5B-AC4C-445F-8D3D-DFF5AC25427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7" authorId="0" shapeId="0" xr:uid="{3B25C593-F284-4350-856B-07C8ECEF707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7" authorId="0" shapeId="0" xr:uid="{60B198A1-29D0-46D0-AE9B-BA6F43653E4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7" authorId="0" shapeId="0" xr:uid="{358DD6E9-1F4F-49AB-994D-1C643CC4F57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7" authorId="0" shapeId="0" xr:uid="{90A61485-0F06-41B5-8879-8A96AC75FC4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7" authorId="1" shapeId="0" xr:uid="{BFF4A638-0D70-41CA-B6C4-43FAA90AA2F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7" authorId="0" shapeId="0" xr:uid="{664F5025-88A4-4878-8865-D9A87DF188F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7" authorId="0" shapeId="0" xr:uid="{FBD63F79-0C0C-4F3E-8CDF-E3F59210A0A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7" authorId="0" shapeId="0" xr:uid="{16C6A623-2496-4A4A-9B2F-505344FAF19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7" authorId="0" shapeId="0" xr:uid="{DF2FC1D2-0DFA-4897-93F1-C7188287A3E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8" authorId="0" shapeId="0" xr:uid="{857EDD7E-808F-4D12-968A-160C983A6A1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8" authorId="0" shapeId="0" xr:uid="{A1EE0932-ECC8-4FA3-8123-2FC4A8A3E8D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8" authorId="0" shapeId="0" xr:uid="{2BE7E543-E7CB-4EDF-A191-53D60FAFAE5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8" authorId="0" shapeId="0" xr:uid="{84C542C5-4C65-4E34-B064-9ACD5392034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8" authorId="0" shapeId="0" xr:uid="{6685BFCD-00E9-4169-B747-0E62904A9DA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8" authorId="1" shapeId="0" xr:uid="{AD9D4E71-D3CC-41EF-9100-91874782443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8" authorId="0" shapeId="0" xr:uid="{BA8431CE-6C2D-4AFF-B05C-7D9FF8E45A1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8" authorId="0" shapeId="0" xr:uid="{0D832FC8-FEE1-4DCA-B061-53046D9B9AC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8" authorId="0" shapeId="0" xr:uid="{99DDD60B-A5F8-4C7A-A35D-3AB0C9666D0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8" authorId="0" shapeId="0" xr:uid="{1F1E6534-8458-4E50-945E-1DBDC3C591D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499" authorId="0" shapeId="0" xr:uid="{5A90C8EC-FE2C-40DC-B340-BEC34CC97CD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499" authorId="0" shapeId="0" xr:uid="{B5C6D303-BE56-4E85-B401-F577589BCBB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499" authorId="0" shapeId="0" xr:uid="{B4913177-9C36-4AC1-A4BE-8AA173C9B93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499" authorId="0" shapeId="0" xr:uid="{E0E209BB-D713-4C5E-8040-E110BFE7B14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499" authorId="0" shapeId="0" xr:uid="{57A9E19D-7A9E-490C-B922-BAFEC88621E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499" authorId="1" shapeId="0" xr:uid="{FD04B154-A4F0-4218-A6A6-7965405C98D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499" authorId="0" shapeId="0" xr:uid="{D05074CF-6A6B-47C0-937B-947AD590B27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499" authorId="0" shapeId="0" xr:uid="{5778D524-B793-4CA3-BC8F-68ABA5F8CC7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499" authorId="0" shapeId="0" xr:uid="{DF230EDC-78D4-4ED2-84B9-8262FC625C2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499" authorId="0" shapeId="0" xr:uid="{7A3E9394-951D-48B9-B934-9B7A8177F96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0" authorId="0" shapeId="0" xr:uid="{A723CAC7-BFBB-4343-8835-B3F16554349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0" authorId="0" shapeId="0" xr:uid="{0B43FC29-2104-48C7-8087-F4A3F88ADBE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0" authorId="0" shapeId="0" xr:uid="{6DB947F6-2551-4182-9871-DEBB72DE83E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0" authorId="0" shapeId="0" xr:uid="{4FB6328D-67F7-4689-BA0A-75001116A12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0" authorId="0" shapeId="0" xr:uid="{C2682A0C-C7EE-4B5B-9A37-9D31FEA42A8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0" authorId="1" shapeId="0" xr:uid="{BD72D51C-8055-4EF7-A944-32D3C5DC457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0" authorId="0" shapeId="0" xr:uid="{C749FC38-10F5-4CCD-94B9-73E001ABBBB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0" authorId="0" shapeId="0" xr:uid="{6835E27E-E325-4225-98E3-88B7C2B011A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0" authorId="0" shapeId="0" xr:uid="{AA90C478-7F4D-4D17-A646-4B93F5741C5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0" authorId="0" shapeId="0" xr:uid="{97999996-C244-4D04-A3A1-4ABC96029D1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1" authorId="0" shapeId="0" xr:uid="{D37E2B87-80F8-498C-ABC6-1673F5BC48E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1" authorId="0" shapeId="0" xr:uid="{8EFB6EA9-EB2E-4E33-B731-F86566ECF7D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1" authorId="0" shapeId="0" xr:uid="{6A84D3FC-72DA-4A59-A21B-7E747009913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1" authorId="0" shapeId="0" xr:uid="{256C8E82-0C21-4735-8337-C137B419FBA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1" authorId="0" shapeId="0" xr:uid="{73D7C9E7-C9FF-427D-9818-FF181F6C446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1" authorId="1" shapeId="0" xr:uid="{A603B272-1D55-4B7A-AC50-62CC9E2B7AE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1" authorId="0" shapeId="0" xr:uid="{080BCAEB-7BC2-4384-95E1-6F12B3F5DD0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1" authorId="0" shapeId="0" xr:uid="{5CF4AF1B-C294-4152-BAF2-180FCFED503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1" authorId="0" shapeId="0" xr:uid="{061C1E5F-C366-4464-9AA9-5F998B79077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1" authorId="0" shapeId="0" xr:uid="{7A556899-85AF-4F86-97F0-F71391D9081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2" authorId="0" shapeId="0" xr:uid="{07549E4C-2EBC-42A1-96B2-FC9905F5720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2" authorId="0" shapeId="0" xr:uid="{3161C367-F993-4D72-ADDA-DBA99C53652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2" authorId="0" shapeId="0" xr:uid="{EA8F8A9D-08E5-4AAF-A105-C248C6C157E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2" authorId="0" shapeId="0" xr:uid="{5B5179D0-05BF-4A3B-A2C5-65BB9C610F2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2" authorId="0" shapeId="0" xr:uid="{7E98CB16-C599-446D-BB36-98FCD7E5053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2" authorId="1" shapeId="0" xr:uid="{BAE8AA12-8D46-4F87-8646-22F77CB8D77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2" authorId="0" shapeId="0" xr:uid="{80FC6ACB-20AA-4BE2-A0AF-E57A3713097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2" authorId="0" shapeId="0" xr:uid="{D16A5FFC-7085-4011-88C9-0DD14D9A796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2" authorId="0" shapeId="0" xr:uid="{A9B238E1-2051-49F9-81CD-45C88ECC46C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2" authorId="0" shapeId="0" xr:uid="{44C69FD0-91F1-471E-8ED0-F8DFF318BAE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3" authorId="0" shapeId="0" xr:uid="{AFA4EC11-F973-4DB8-B398-92ED87F9413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3" authorId="0" shapeId="0" xr:uid="{399E9FAB-50A3-4F48-884D-375FF91181C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3" authorId="0" shapeId="0" xr:uid="{B7FE7E1B-502F-4A68-8CF6-6193F3EA562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3" authorId="0" shapeId="0" xr:uid="{DC58AFD1-6CB6-4EF5-B9D1-0B3EE6601D5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3" authorId="0" shapeId="0" xr:uid="{35A2C1D1-73E6-4F3D-B2FD-C29DFDB72DD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3" authorId="1" shapeId="0" xr:uid="{F1E607AD-4D26-409F-A2E6-F45851E6C75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3" authorId="0" shapeId="0" xr:uid="{F9F2B19F-AF9B-4FB6-92AB-831194B1198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3" authorId="0" shapeId="0" xr:uid="{4C388B7F-1691-4643-8E93-77836AFEBB1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3" authorId="0" shapeId="0" xr:uid="{02F0044F-4701-4C40-9019-F551D4A810E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3" authorId="0" shapeId="0" xr:uid="{0CEC423F-DABF-4B7C-BD95-7B96449DC4F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4" authorId="0" shapeId="0" xr:uid="{EB2D1B03-B8A5-47B7-BDCF-B78F9C413FE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4" authorId="0" shapeId="0" xr:uid="{83596916-3FA2-4066-9976-D353B02ABB6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4" authorId="0" shapeId="0" xr:uid="{0C1E72F3-C861-46BB-B691-40B3F0E6278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4" authorId="0" shapeId="0" xr:uid="{6E8B058E-3953-4631-8E82-2CD06E2D239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4" authorId="0" shapeId="0" xr:uid="{C5342711-34B1-427B-B31D-6329853E17F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4" authorId="1" shapeId="0" xr:uid="{B1836DDD-4377-451F-BB67-F4C198D8D68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4" authorId="0" shapeId="0" xr:uid="{6B122885-BD81-4361-958F-5DFCFF21664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4" authorId="0" shapeId="0" xr:uid="{96844E80-71E7-4792-9B76-98932B2F934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4" authorId="0" shapeId="0" xr:uid="{1EF0EE8F-F4C3-4ECE-AE73-55EB4771933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4" authorId="0" shapeId="0" xr:uid="{5B7F1822-EC8D-4D6E-9092-3B829D95EE4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5" authorId="0" shapeId="0" xr:uid="{F21EC5C2-48D3-490D-A2AD-1EBF436C71D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5" authorId="0" shapeId="0" xr:uid="{E6EFCFA6-084B-4FF6-A964-E945BCF48FF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5" authorId="0" shapeId="0" xr:uid="{79BB250A-D6D8-4109-B7E3-DF977DE6765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5" authorId="0" shapeId="0" xr:uid="{9B318892-3D2B-43AF-9726-E58C5915CA1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5" authorId="0" shapeId="0" xr:uid="{AF00E8C8-FA16-4904-B321-66558C65342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5" authorId="1" shapeId="0" xr:uid="{617408C1-2B7C-49B3-93C5-92620287A7B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5" authorId="0" shapeId="0" xr:uid="{48D6378E-94B4-4A16-9E34-E12DA2BA4DC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5" authorId="0" shapeId="0" xr:uid="{838B717C-20B2-4E9F-8198-FDAA0BE194A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5" authorId="0" shapeId="0" xr:uid="{74EF3417-E65D-421F-971D-48346823229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5" authorId="0" shapeId="0" xr:uid="{115873D5-4817-44B6-814A-ADAD0BC237D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6" authorId="0" shapeId="0" xr:uid="{141EA4F3-232B-42D1-A371-D0DC8E0CA9D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6" authorId="0" shapeId="0" xr:uid="{BDD5A891-AB20-41EC-9A4C-5F4526691E0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6" authorId="0" shapeId="0" xr:uid="{36F73B69-F466-493C-82DA-45A7DFA8CEB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6" authorId="0" shapeId="0" xr:uid="{9A4B2895-5752-4F9C-A00F-470147A4A2C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6" authorId="0" shapeId="0" xr:uid="{3BFAA37A-1F2C-4B38-A938-75DFEA8985D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6" authorId="1" shapeId="0" xr:uid="{904EC8EA-C19F-4565-BB6D-2A44AA696F0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6" authorId="0" shapeId="0" xr:uid="{0DFF83C0-CB7E-48BA-A13C-10634754CE7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6" authorId="0" shapeId="0" xr:uid="{F0D962F4-AFDC-406E-85B6-03451646C8B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6" authorId="0" shapeId="0" xr:uid="{17D9868C-1D2F-4475-A0E7-CFBF754C6A2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6" authorId="0" shapeId="0" xr:uid="{6D96C328-8B44-46F8-931D-CD0EA935BFE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7" authorId="0" shapeId="0" xr:uid="{7017217A-606F-458D-8D3B-DA6B6A9726F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7" authorId="0" shapeId="0" xr:uid="{6D51C5DF-CD93-4FEA-BA78-AB21218A8CB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7" authorId="0" shapeId="0" xr:uid="{A65BF82E-1D5E-4038-A4F9-9CB42B9FB36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7" authorId="0" shapeId="0" xr:uid="{78658E63-5DE1-43E8-AABD-E7789905C0A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7" authorId="0" shapeId="0" xr:uid="{38F46E7A-F090-45DC-B0DE-D4A61D55A71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7" authorId="1" shapeId="0" xr:uid="{71DD7F60-F027-4126-8413-53D5F4C9B02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7" authorId="0" shapeId="0" xr:uid="{19F85036-17FB-495E-A72A-37965717C7E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7" authorId="0" shapeId="0" xr:uid="{631FF1F8-D203-45DF-B711-DF22E91BA1C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7" authorId="0" shapeId="0" xr:uid="{6D45100B-9BE5-4A21-97D7-353A9341115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7" authorId="0" shapeId="0" xr:uid="{D1DE1564-B3CF-4F2B-8C90-E4601DFB93D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8" authorId="0" shapeId="0" xr:uid="{B6E953E2-7ED3-4E84-8F1F-3926D5DDB9B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8" authorId="0" shapeId="0" xr:uid="{5A9EEA61-1659-4F86-BB59-DB8367D31A8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8" authorId="0" shapeId="0" xr:uid="{33510BD3-1277-4703-9873-FF7140B674D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8" authorId="0" shapeId="0" xr:uid="{A0543310-8ABF-4A48-A198-A7C2A8FDD07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8" authorId="0" shapeId="0" xr:uid="{43462549-8CDF-4156-B2DB-BB9A42B3B79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8" authorId="1" shapeId="0" xr:uid="{68404FED-2F8A-4432-B420-D40ED970469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8" authorId="0" shapeId="0" xr:uid="{7100D71D-D732-4664-B428-1B1AED0F8D7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8" authorId="0" shapeId="0" xr:uid="{95E61C03-988A-48F5-B12D-4246A652529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8" authorId="0" shapeId="0" xr:uid="{8180CAA1-8B03-45F8-8D76-38FA0C6FB2B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8" authorId="0" shapeId="0" xr:uid="{5834BE8B-10B3-4F42-BE6C-6B47C033563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09" authorId="0" shapeId="0" xr:uid="{67F16739-7055-4083-9F1C-2734EFAF1BD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09" authorId="0" shapeId="0" xr:uid="{32F81C76-45C1-4CB3-B83F-591C5B49EE7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09" authorId="0" shapeId="0" xr:uid="{297A76B8-0533-49A2-ADE1-CD58A532C5A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09" authorId="0" shapeId="0" xr:uid="{4F0DF15D-2A46-473C-B870-F0091936F61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09" authorId="0" shapeId="0" xr:uid="{A4B4E9A1-A53C-470E-A017-AD10E13C0C0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09" authorId="1" shapeId="0" xr:uid="{36095456-90D5-43E5-B962-72D9E121322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09" authorId="0" shapeId="0" xr:uid="{5E3C45D7-EBB7-4E0D-9326-9F8BC5811BF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09" authorId="0" shapeId="0" xr:uid="{483551AD-44E6-4A58-B26B-401A4A9CC97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09" authorId="0" shapeId="0" xr:uid="{B1EF537E-F984-4A5A-A3A1-7BE93143DDF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09" authorId="0" shapeId="0" xr:uid="{109118BE-DD0C-4350-90AA-4BB5B3B3D1A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0" authorId="0" shapeId="0" xr:uid="{C26976F4-76A1-4D6E-9EC5-AD9C0AA0A72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0" authorId="0" shapeId="0" xr:uid="{3EB0806B-CF5D-4E2E-88EB-8C2D6BEB3D8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0" authorId="0" shapeId="0" xr:uid="{499517B7-D665-4C6B-83CA-851D636088E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0" authorId="0" shapeId="0" xr:uid="{55BE0EBD-B50C-49E0-A75D-BD3364A0177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0" authorId="0" shapeId="0" xr:uid="{13A8E4A4-37B0-43EF-82BC-D4142DDACB2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0" authorId="1" shapeId="0" xr:uid="{DA447AAD-42E6-4621-B2DF-73240AC736F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0" authorId="0" shapeId="0" xr:uid="{242B5E95-C547-4392-838A-35FCF1AFC22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0" authorId="0" shapeId="0" xr:uid="{8808C854-E81F-4A42-9D5D-C77F3609493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0" authorId="0" shapeId="0" xr:uid="{E923ABE4-D89E-4C74-A459-96C99D933DE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0" authorId="0" shapeId="0" xr:uid="{381A52A5-11A3-4D84-95C3-9AF82281035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1" authorId="0" shapeId="0" xr:uid="{C4E20F9C-BD06-4468-A1A5-ADDFBD8F0C7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1" authorId="0" shapeId="0" xr:uid="{209E6D77-B55C-415C-AB73-254023C9F04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1" authorId="0" shapeId="0" xr:uid="{FE0D780A-508B-46F3-8AFF-D00D14CDB25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1" authorId="0" shapeId="0" xr:uid="{CA88ECA2-8238-45FD-B5CC-91B8C5D8B1B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1" authorId="0" shapeId="0" xr:uid="{AC7B6B8E-E919-4DE5-9AF2-0A4877B05AF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1" authorId="1" shapeId="0" xr:uid="{FD6DA2DF-3E94-4AC9-B686-6E39CE4E019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1" authorId="0" shapeId="0" xr:uid="{F177AAE4-06E9-4ED8-A577-89EFAE8F76C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1" authorId="0" shapeId="0" xr:uid="{038BA6BE-F7C1-41A6-A540-96BB1B184BB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1" authorId="0" shapeId="0" xr:uid="{88BC9B3D-C4CB-4BBD-B52C-B3D4271ADCB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1" authorId="0" shapeId="0" xr:uid="{A94BDB7D-C3A3-4727-A094-2E4C9B37045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2" authorId="0" shapeId="0" xr:uid="{137104E8-57BB-40F7-8BBC-A7A35BBCBF5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2" authorId="0" shapeId="0" xr:uid="{15B0109B-B108-4E77-9D75-735263A15DE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2" authorId="0" shapeId="0" xr:uid="{8090B62C-2515-4465-BB52-AA626192C6F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2" authorId="0" shapeId="0" xr:uid="{DEDD0934-4703-4450-953E-BB21EDCA80D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2" authorId="0" shapeId="0" xr:uid="{08B0CC6F-5A7A-4DC9-9D35-871B3078055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2" authorId="1" shapeId="0" xr:uid="{78A9A5F5-6CDB-4589-A570-075802C8BD7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2" authorId="0" shapeId="0" xr:uid="{8EC3E40E-FB80-450F-A1C9-FE23EC43202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2" authorId="0" shapeId="0" xr:uid="{82D1E8EB-74D6-4650-B1EA-FA194DC950D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2" authorId="0" shapeId="0" xr:uid="{99D0EB1A-0510-4E5F-95FB-154D45AB88C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2" authorId="0" shapeId="0" xr:uid="{3EE44586-8B9E-497E-8775-44AD4719879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3" authorId="0" shapeId="0" xr:uid="{2A4D06F2-96B7-4B56-B58D-9E6A14531F9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3" authorId="0" shapeId="0" xr:uid="{2220EA65-F0E0-407C-B470-FB29003AAC9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3" authorId="0" shapeId="0" xr:uid="{88C0E365-5E0F-4355-B937-4D677C813BE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3" authorId="0" shapeId="0" xr:uid="{14A61097-E8C0-4A13-9E37-C2D5AD5AA65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3" authorId="0" shapeId="0" xr:uid="{7228D84D-3FE3-4341-A1C4-0E58A5EEC1A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3" authorId="1" shapeId="0" xr:uid="{AA89CD55-D7F5-4497-84BB-58E4F3688D2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3" authorId="0" shapeId="0" xr:uid="{C089F141-6B8F-4200-82F5-6ECA4F38DFB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3" authorId="0" shapeId="0" xr:uid="{530B5B50-D195-4576-B6D2-E7CE27DEF56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3" authorId="0" shapeId="0" xr:uid="{EDB6A485-C925-4479-BF85-9A988B666D4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3" authorId="0" shapeId="0" xr:uid="{7073BC02-AE7A-416E-AAD6-8AB8B21D619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4" authorId="0" shapeId="0" xr:uid="{41AB8AE8-872B-42A7-A8D9-50D749061B9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4" authorId="0" shapeId="0" xr:uid="{5F887C6E-0F25-4B04-94D2-F2CBD38E81E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4" authorId="0" shapeId="0" xr:uid="{328FF3E3-DB19-4273-8F0C-B1CC2E6A42D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4" authorId="0" shapeId="0" xr:uid="{BFDC284A-7F11-469E-B7F2-51714B4258B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4" authorId="0" shapeId="0" xr:uid="{7ED9F25F-0B06-441B-B121-71DA981A107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4" authorId="1" shapeId="0" xr:uid="{7F547E09-336E-4E89-A475-8E549D90902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4" authorId="0" shapeId="0" xr:uid="{DC17AB52-8A62-4F6A-94B0-33107818A1B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4" authorId="0" shapeId="0" xr:uid="{0B811BEA-4950-422B-8511-2D9953F43C4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4" authorId="0" shapeId="0" xr:uid="{05B977AA-CF81-463A-A12B-83A5E0B6020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4" authorId="0" shapeId="0" xr:uid="{6E0FE247-7FE7-4251-BAD1-CDE1696ABBA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5" authorId="0" shapeId="0" xr:uid="{63D63839-0B81-4B59-A97F-E5962F44129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5" authorId="0" shapeId="0" xr:uid="{A44CAC26-EBA6-47CD-BD23-9B9815BFE39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5" authorId="0" shapeId="0" xr:uid="{14FDFBE3-C037-437B-BF7B-36AC8916FA7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5" authorId="0" shapeId="0" xr:uid="{82F4B93F-8BFC-40EC-9EED-573F996E203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5" authorId="0" shapeId="0" xr:uid="{616E6134-7528-4ACB-A9E9-AE3488F9B79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5" authorId="1" shapeId="0" xr:uid="{8B7761FC-4C49-4945-8CBF-3F883015688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5" authorId="0" shapeId="0" xr:uid="{D9611CC0-193D-48CC-8E33-26C56371E80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5" authorId="0" shapeId="0" xr:uid="{B02B56E6-2DCC-4B3A-B418-5C0C0139401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5" authorId="0" shapeId="0" xr:uid="{F4FF76CD-9F17-45A4-8A88-725CA0E9F02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5" authorId="0" shapeId="0" xr:uid="{3B911265-1A13-445A-B143-FA6B06B6E55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6" authorId="0" shapeId="0" xr:uid="{67915001-107D-40C3-931B-26C1484A4AA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6" authorId="0" shapeId="0" xr:uid="{0962922F-754B-49AB-A9C5-8C3DDDD4E86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6" authorId="0" shapeId="0" xr:uid="{B5B864E3-982B-4539-83B1-5F21CDE45AB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6" authorId="0" shapeId="0" xr:uid="{9B177B3D-32FC-4BA7-96C7-BB1468A3657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6" authorId="0" shapeId="0" xr:uid="{E91152E5-63C6-4628-B8A8-FC710C8CF69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6" authorId="1" shapeId="0" xr:uid="{925B8659-FA92-45FE-A075-2F9CFAF6BA5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6" authorId="0" shapeId="0" xr:uid="{F8107ACD-CD31-40F2-9E7F-17320A73823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6" authorId="0" shapeId="0" xr:uid="{A0D53C0D-38BF-4591-AB89-2F121EE1209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6" authorId="0" shapeId="0" xr:uid="{E71524E3-01AE-4BE1-A1D9-0C7FD6DF349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6" authorId="0" shapeId="0" xr:uid="{75CF6107-8FB8-4D64-B797-339255F7E85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7" authorId="0" shapeId="0" xr:uid="{5D7A1C56-5D58-4EA0-BD6A-24369965D12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7" authorId="0" shapeId="0" xr:uid="{4DF25549-5D1E-4C14-B54B-DABA7A348A1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7" authorId="0" shapeId="0" xr:uid="{AE20A80B-79D1-47D7-BE1F-3FB86776028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7" authorId="0" shapeId="0" xr:uid="{011E23FC-9B1A-41F2-BB32-8EE682A7AC2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7" authorId="0" shapeId="0" xr:uid="{376D2174-21A0-4CE2-85C6-1580398D6AA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7" authorId="1" shapeId="0" xr:uid="{97E9E1E7-DD40-4D13-AC37-AA888F916E1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7" authorId="0" shapeId="0" xr:uid="{A521AEBE-6C39-4079-940A-970FED19AB9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7" authorId="0" shapeId="0" xr:uid="{8AD13BBA-AEA8-4406-861E-D6304765A17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7" authorId="0" shapeId="0" xr:uid="{4121B55F-3A7D-4EE2-8645-848C83FBF1E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7" authorId="0" shapeId="0" xr:uid="{1A6B9EC1-1F2F-4494-9DD6-5FEF68A3643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8" authorId="0" shapeId="0" xr:uid="{42049D28-8280-428F-A4FB-C56AF7EAD6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8" authorId="0" shapeId="0" xr:uid="{7C1F75B0-930E-46AF-A26E-0A65CEE65CF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8" authorId="0" shapeId="0" xr:uid="{B42780B6-7B58-41C1-9F3B-A1812A8C502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8" authorId="0" shapeId="0" xr:uid="{A597DB0F-988E-451E-9D7C-90ED88AAA93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8" authorId="0" shapeId="0" xr:uid="{784BED54-048E-43EE-8B48-837F9DAFFBB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8" authorId="1" shapeId="0" xr:uid="{032859DE-0156-45B6-8A8C-8B96A25A198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8" authorId="0" shapeId="0" xr:uid="{08CDF628-06B4-494E-9B8A-B4F5961E6EE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8" authorId="0" shapeId="0" xr:uid="{77A34D44-D8E0-4AE0-BFEC-ECFDFA254C9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8" authorId="0" shapeId="0" xr:uid="{BF3E6D94-D6FE-45CC-A2D9-8435B2E9413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8" authorId="0" shapeId="0" xr:uid="{E7421E57-C536-46A7-AB7B-A9D68A76D5E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19" authorId="0" shapeId="0" xr:uid="{AFF9677C-8B09-4CA2-89EA-CDFE8B788B7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19" authorId="0" shapeId="0" xr:uid="{875C3131-D3A4-40A0-9006-BA73946B6CA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19" authorId="0" shapeId="0" xr:uid="{9BC0769F-A5A4-45CD-B7B9-186F0EDC558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19" authorId="0" shapeId="0" xr:uid="{8928912E-D2D0-46F6-9B83-CB575DB424B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19" authorId="0" shapeId="0" xr:uid="{A1971E39-AFFA-4244-A7DE-9C3C98F47E2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19" authorId="1" shapeId="0" xr:uid="{900722C3-7298-4300-90FB-9F36E0A68B0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19" authorId="0" shapeId="0" xr:uid="{C39B07E0-47FF-4CE1-863B-5EC1F4E347A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19" authorId="0" shapeId="0" xr:uid="{4A65D2E5-D106-42A7-9811-4DE51E1142E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19" authorId="0" shapeId="0" xr:uid="{072AFDD4-738C-4B6A-ACB5-A34C3910962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19" authorId="0" shapeId="0" xr:uid="{86A6A524-D3AF-46F2-A6AD-569C6C7A0EC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0" authorId="0" shapeId="0" xr:uid="{5B848F93-985E-4530-AB26-E93483BF932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0" authorId="0" shapeId="0" xr:uid="{9C838C89-6DB0-4ACD-9F1A-CA60095A294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0" authorId="0" shapeId="0" xr:uid="{8EF604E5-EA91-4E80-9FC9-713D6E89439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0" authorId="0" shapeId="0" xr:uid="{5A332689-06FC-448C-8080-F7B14BB925E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0" authorId="0" shapeId="0" xr:uid="{52B9137C-7A65-45D4-974A-56F4DA87F45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0" authorId="1" shapeId="0" xr:uid="{72C2C0FC-B9AA-4271-AE10-2C1BFAB5C27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0" authorId="0" shapeId="0" xr:uid="{25E98ED3-8B4B-47D7-9836-1E5D3DBCAD1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0" authorId="0" shapeId="0" xr:uid="{57FD19CE-24A7-4062-B0A3-5D82BC316CD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0" authorId="0" shapeId="0" xr:uid="{476DFEEC-E405-42CA-8E21-49B5F2FEC36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0" authorId="0" shapeId="0" xr:uid="{A75615A9-F171-4AC6-9E99-84DDC83479D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1" authorId="0" shapeId="0" xr:uid="{8CC0A0A7-0002-4B10-8862-B2D7C22043D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1" authorId="0" shapeId="0" xr:uid="{AEF69951-4B0F-4E21-86F0-518FB8E6B6D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1" authorId="0" shapeId="0" xr:uid="{CA4B822F-6251-45BE-8394-BB000A10A9D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1" authorId="0" shapeId="0" xr:uid="{45311FF1-7AE4-462C-BD27-730B83D5DD5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1" authorId="0" shapeId="0" xr:uid="{5026603C-5F83-482F-BF0A-688C125B3F2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1" authorId="1" shapeId="0" xr:uid="{BB7BA811-0EEF-4D00-A719-90F367824C4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1" authorId="0" shapeId="0" xr:uid="{8CAAD282-FAA3-48C7-993F-1D7C79BC0A9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1" authorId="0" shapeId="0" xr:uid="{356B3BA7-5B72-4B71-80CE-E6E1D13A0A3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1" authorId="0" shapeId="0" xr:uid="{A1A29FEE-A6F8-4F07-806E-76ACCE9F719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1" authorId="0" shapeId="0" xr:uid="{D7B6E575-E82A-44F7-ACF8-96AF324E9FD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2" authorId="0" shapeId="0" xr:uid="{307651F4-D00C-408F-B1AA-B76DC8B29E8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2" authorId="0" shapeId="0" xr:uid="{ECD19B97-B08F-4285-B771-E0EC9256CB1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2" authorId="0" shapeId="0" xr:uid="{2FA9C1C1-2E0A-464E-AF0F-EF1DA6AD521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2" authorId="0" shapeId="0" xr:uid="{8847EA63-DFF7-473A-AFAA-972179391D8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2" authorId="0" shapeId="0" xr:uid="{60625F24-29E7-4D76-82E9-2F7E6777102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2" authorId="1" shapeId="0" xr:uid="{033FAEA3-D0CD-4F4A-950F-5B31F1AB5CD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2" authorId="0" shapeId="0" xr:uid="{186412A1-FB81-43B3-9AA4-9AEDC3EC771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2" authorId="0" shapeId="0" xr:uid="{CBFC0E50-3BAF-4F1B-81E3-19EE4F27452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2" authorId="0" shapeId="0" xr:uid="{19145B3E-BA25-4C8A-B20B-05D7DC5A812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2" authorId="0" shapeId="0" xr:uid="{45D662B4-BCCA-4B2F-8919-0D10A7638B3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3" authorId="0" shapeId="0" xr:uid="{2EA0DB3A-8D8B-4C86-8FA7-235446CA77F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3" authorId="0" shapeId="0" xr:uid="{0B7FA010-080C-4C98-BA7B-0143DBBE6CB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3" authorId="0" shapeId="0" xr:uid="{4F226355-5207-405C-AE25-B8D2B7BB361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3" authorId="0" shapeId="0" xr:uid="{5189F32B-3B3F-47CE-B8DB-D6EBBCEDA3F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3" authorId="0" shapeId="0" xr:uid="{65EF056F-E124-4106-881B-AD9BED8FE9F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3" authorId="1" shapeId="0" xr:uid="{A6739A36-B394-4C46-A8C9-57451DBFB47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3" authorId="0" shapeId="0" xr:uid="{C5028B49-C6C0-41AB-839F-3289B559126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3" authorId="0" shapeId="0" xr:uid="{5E267666-23AB-4212-921D-631C522183C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3" authorId="0" shapeId="0" xr:uid="{26E1A294-CDF5-4E9F-A79C-450D6D48016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3" authorId="0" shapeId="0" xr:uid="{7D598461-7DE3-4772-8D33-810B9BA14D7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4" authorId="0" shapeId="0" xr:uid="{88A644B1-64A9-4FB6-B6C6-B3FE78919F7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4" authorId="0" shapeId="0" xr:uid="{9B37FE35-7024-4FD1-B9F2-9DA46252448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4" authorId="0" shapeId="0" xr:uid="{B866E190-A980-45A9-804C-4B744ED2046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4" authorId="0" shapeId="0" xr:uid="{B65844FE-AAFE-4A87-9A28-EF459BB78FD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4" authorId="0" shapeId="0" xr:uid="{8840BB70-C45E-4459-BDB0-1BF600EA48E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4" authorId="1" shapeId="0" xr:uid="{2E5D0B6E-89C4-407E-A0FA-F3683B77CD1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4" authorId="0" shapeId="0" xr:uid="{B137FC8D-FC54-49D9-A4AF-A64A4FE1A27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4" authorId="0" shapeId="0" xr:uid="{D736C099-1485-42FC-A423-2C58EEAE4EC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4" authorId="0" shapeId="0" xr:uid="{241D99CA-07AC-49F1-8D42-9A1EDBEBE34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4" authorId="0" shapeId="0" xr:uid="{97F75AAA-F02A-4552-839C-C6B0557274C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5" authorId="0" shapeId="0" xr:uid="{F9814144-06C1-4DDC-9D2D-A8C0D2FBB33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5" authorId="0" shapeId="0" xr:uid="{80E9E766-06F7-47EF-8DD0-E20510EEC98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5" authorId="0" shapeId="0" xr:uid="{B6BCD9AF-2C9D-4244-81F7-CC6C9848D80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5" authorId="0" shapeId="0" xr:uid="{A79B8A7A-5663-446F-9B60-0854A9435F9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5" authorId="0" shapeId="0" xr:uid="{1E45A8CB-3D69-4271-9C18-6AEF7E9BEF3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5" authorId="1" shapeId="0" xr:uid="{AB3D0D48-6117-4D6D-9746-291928DB108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5" authorId="0" shapeId="0" xr:uid="{43AFCD2A-1D2B-4B77-819A-21791B36C38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5" authorId="0" shapeId="0" xr:uid="{21AF19EC-1B11-41CC-847C-806C1285C47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5" authorId="0" shapeId="0" xr:uid="{75E84EEB-8D4C-4A15-A24B-9463094EEBB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5" authorId="0" shapeId="0" xr:uid="{323D7B3B-9557-4ADB-9A8A-1D4EB20DFF0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6" authorId="0" shapeId="0" xr:uid="{69071AF8-CF49-4AE7-9836-9D570C22BDD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6" authorId="0" shapeId="0" xr:uid="{E33202AA-3D11-441F-9371-52106F73837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6" authorId="0" shapeId="0" xr:uid="{1B9DB2CD-DD3E-4C54-B3E0-24D9EA22F5D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6" authorId="0" shapeId="0" xr:uid="{FEAB0D66-C4BC-4CC4-B434-0146622E9C9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6" authorId="0" shapeId="0" xr:uid="{EFC9CB62-4679-4F28-865D-2CC5BE9CB57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6" authorId="1" shapeId="0" xr:uid="{B0EAB5C0-538B-4726-9287-CF1FA8D01DF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6" authorId="0" shapeId="0" xr:uid="{90D74C7F-3883-4984-80C7-3352B4EEC0D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6" authorId="0" shapeId="0" xr:uid="{5D6D050B-5FEC-488B-8544-E6F6E808AB8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6" authorId="0" shapeId="0" xr:uid="{16032E1B-B0DE-42B0-9F8E-A0FD87419DE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6" authorId="0" shapeId="0" xr:uid="{70BB2E62-9494-4CAA-9C3F-E7BEA4723C0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7" authorId="0" shapeId="0" xr:uid="{15735070-885F-4588-9A0F-3E66BE25978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7" authorId="0" shapeId="0" xr:uid="{7E0587DB-9CFF-47CF-8A0E-7ADB459A7A1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7" authorId="0" shapeId="0" xr:uid="{541FC4C0-2276-430E-87AB-B4204FC0B46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7" authorId="0" shapeId="0" xr:uid="{272A4DF9-C9B0-4EBF-912E-CDF74BA5B47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7" authorId="0" shapeId="0" xr:uid="{2583FC84-3F42-410F-8570-B83D8196CE8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7" authorId="1" shapeId="0" xr:uid="{CBDB7EA9-D30B-41C9-9E7A-FACA427650C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7" authorId="0" shapeId="0" xr:uid="{7FF5AA05-981E-4945-B920-010603376DB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7" authorId="0" shapeId="0" xr:uid="{E00167A2-58A4-46EB-AC17-973C8BA63B4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7" authorId="0" shapeId="0" xr:uid="{607E12B2-7746-4A6B-852A-0F6DA066E9F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7" authorId="0" shapeId="0" xr:uid="{57A31828-815A-4FEE-BAB8-B2F5B0D9712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8" authorId="0" shapeId="0" xr:uid="{82A9C26A-6358-41AF-9F0A-2BFBE7EE876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8" authorId="0" shapeId="0" xr:uid="{8B44E861-14C1-4EA0-9ECA-66AAB527B30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8" authorId="0" shapeId="0" xr:uid="{03166F2B-5551-494A-AE32-B28CE694D86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8" authorId="0" shapeId="0" xr:uid="{C452B5E6-31EA-435A-823C-DEE57E93455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8" authorId="0" shapeId="0" xr:uid="{BEA3FA4B-8AA9-477C-BD6D-21242A2DFC7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8" authorId="1" shapeId="0" xr:uid="{C54B6788-EE2F-4777-BDC6-EB1426D551A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8" authorId="0" shapeId="0" xr:uid="{D0A227B0-E3B0-483C-AC61-A08FB5F90CF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8" authorId="0" shapeId="0" xr:uid="{CE19DC3F-6101-422E-88F6-75CEB09D936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8" authorId="0" shapeId="0" xr:uid="{82E93672-6A78-4BB6-93BA-5CAAB7E89C6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8" authorId="0" shapeId="0" xr:uid="{C3F64260-2F7A-4316-A78B-CA765E18381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29" authorId="0" shapeId="0" xr:uid="{C9FDD3E6-E1BF-4ADA-9948-5BB99019622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29" authorId="0" shapeId="0" xr:uid="{9D7159AB-82B8-4D0E-B14C-37E0B1A3ADC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29" authorId="0" shapeId="0" xr:uid="{93ED398A-8355-44AF-87CC-C213448BBC2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29" authorId="0" shapeId="0" xr:uid="{D4B3B512-9A83-4E44-8DF0-B22778058F5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29" authorId="0" shapeId="0" xr:uid="{8E0F5959-8802-4B25-B2E9-F6E9CD790EA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29" authorId="1" shapeId="0" xr:uid="{1401497E-1648-4B8D-B256-5C2E6166E44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29" authorId="0" shapeId="0" xr:uid="{A1CA5EE9-F717-4EBB-AF0F-EA6A0B634C7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29" authorId="0" shapeId="0" xr:uid="{C1ECE9BE-BAEC-42D7-9995-1909C43363E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29" authorId="0" shapeId="0" xr:uid="{0E1BDE23-DFBD-4867-81D8-30EEF737074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29" authorId="0" shapeId="0" xr:uid="{46756F9D-90A8-4B20-97E8-6A213E246B5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0" authorId="0" shapeId="0" xr:uid="{B57330C3-0D20-442A-A9FB-2022FCA4500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0" authorId="0" shapeId="0" xr:uid="{223EE431-C0B3-4645-B6F9-2C9003F5DAE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0" authorId="0" shapeId="0" xr:uid="{26D8868A-573C-4AC8-81A5-2747E3E54C6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0" authorId="0" shapeId="0" xr:uid="{09E9C5A0-B5B4-4C96-809E-9E6840CEA43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0" authorId="0" shapeId="0" xr:uid="{BDD5DBFD-2CD0-48C4-9259-258B0F52CB6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0" authorId="1" shapeId="0" xr:uid="{DEF594EB-5AE3-4302-97A1-5B17D5AB722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0" authorId="0" shapeId="0" xr:uid="{3CEBC5DE-0F61-4B55-ACBA-90338BB2A44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0" authorId="0" shapeId="0" xr:uid="{B846CF6A-F42B-4450-B424-D4586540DE8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0" authorId="0" shapeId="0" xr:uid="{704F0268-A631-488D-8FE0-08F7D89AA76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0" authorId="0" shapeId="0" xr:uid="{301E086D-0231-478F-B076-D1E10E056C0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1" authorId="0" shapeId="0" xr:uid="{6C5A7573-CEA0-4661-BF93-4249D248ABA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1" authorId="0" shapeId="0" xr:uid="{1B17B867-7502-427B-BA03-2650FD99FBC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1" authorId="0" shapeId="0" xr:uid="{F6A3A145-7C99-4213-A8AD-B18D954D14C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1" authorId="0" shapeId="0" xr:uid="{A89561B2-C3E7-43CC-8C91-AD47E042D52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1" authorId="0" shapeId="0" xr:uid="{EB8EF5E5-8F85-42EF-83E9-40B2B1CE3BE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1" authorId="1" shapeId="0" xr:uid="{25F4175F-18AE-4FE3-B295-B50CE0F5BEE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1" authorId="0" shapeId="0" xr:uid="{E2B12206-E80D-4EB4-9404-126CEFCD9AD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1" authorId="0" shapeId="0" xr:uid="{6B3DAABE-D3A7-4C6B-8701-92B7F8E4906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1" authorId="0" shapeId="0" xr:uid="{253AD977-D23A-4B64-9549-EAB06132354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1" authorId="0" shapeId="0" xr:uid="{BFEE5E9E-3E48-4715-89BC-C1CBBA6C6D0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2" authorId="0" shapeId="0" xr:uid="{A7522E60-28C0-436F-BA54-9684CFF01E9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2" authorId="0" shapeId="0" xr:uid="{15070DEC-1399-48C2-8E20-DD680A14340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2" authorId="0" shapeId="0" xr:uid="{4E65E9CE-C140-4F20-8AEA-AF257CEAE57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2" authorId="0" shapeId="0" xr:uid="{4FE1087E-0FBA-48A0-B80E-FE41BC4F50A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2" authorId="0" shapeId="0" xr:uid="{A949D008-720F-4590-B5A8-9B75012383A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2" authorId="1" shapeId="0" xr:uid="{1F3DF3AF-42AD-4039-96D3-939D596844A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2" authorId="0" shapeId="0" xr:uid="{211769BD-1348-48DA-A5F7-C0FF4E640E1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2" authorId="0" shapeId="0" xr:uid="{67F04F82-ED52-41B3-B2B8-B6CC5055147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2" authorId="0" shapeId="0" xr:uid="{913BCE13-BB4C-4C72-BACF-3B321600726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2" authorId="0" shapeId="0" xr:uid="{5E83A780-5E81-4179-A9F2-96DB2E94876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3" authorId="0" shapeId="0" xr:uid="{7E69FC90-8B3F-4CA5-AF36-C39B16764F6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3" authorId="0" shapeId="0" xr:uid="{7C149306-86F2-41EE-8AB1-EB98E58165D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3" authorId="0" shapeId="0" xr:uid="{9DA2B390-AEB1-431B-86B7-7FE61EA8E58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3" authorId="0" shapeId="0" xr:uid="{5FC24B64-6F92-48E1-94ED-B5BD36AB656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3" authorId="0" shapeId="0" xr:uid="{8D63EAA1-B10D-4CF8-BC90-96FBFEE5970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3" authorId="1" shapeId="0" xr:uid="{58E7FD7D-5084-4F68-84F9-EFB893BA062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3" authorId="0" shapeId="0" xr:uid="{A345C27A-3D55-4C97-B8A0-9482F3206B0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3" authorId="0" shapeId="0" xr:uid="{2C03F037-A0F5-4FAF-8094-8178FA9C6E7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3" authorId="0" shapeId="0" xr:uid="{B362C117-3348-478C-B23B-5CD78151531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3" authorId="0" shapeId="0" xr:uid="{0C9216A3-6300-4114-B0CF-99687FE73F0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4" authorId="0" shapeId="0" xr:uid="{30777FA4-9DD7-421D-953B-C1E99D19288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4" authorId="0" shapeId="0" xr:uid="{F6893C93-157A-4615-A68D-8C4F07041A5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4" authorId="0" shapeId="0" xr:uid="{7513DF3F-8854-412C-B2E7-61777713C72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4" authorId="0" shapeId="0" xr:uid="{225866A8-128D-4A13-BF7A-62109886351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4" authorId="0" shapeId="0" xr:uid="{68AD63FB-A227-4798-ABF8-954032346F8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4" authorId="1" shapeId="0" xr:uid="{0E8533DD-1A9E-4789-8AC5-579B2F458E8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4" authorId="0" shapeId="0" xr:uid="{27642038-EBA1-41E1-BCE9-F974EAEAB1D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4" authorId="0" shapeId="0" xr:uid="{A28DDFE2-FB5A-42A6-961A-2CCCB7C00E9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4" authorId="0" shapeId="0" xr:uid="{41501D09-4870-447C-A58D-911AE7EDD0D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4" authorId="0" shapeId="0" xr:uid="{B6DC5536-40E5-4600-BFC1-6E503551031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5" authorId="0" shapeId="0" xr:uid="{2BD77B13-FEE5-41EB-9CE3-93FBE627F7E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5" authorId="0" shapeId="0" xr:uid="{A567F866-73F2-4B8A-B5C4-3D0B24B1780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5" authorId="0" shapeId="0" xr:uid="{462264B7-0B0F-4D25-BBCE-2D888F1AF42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5" authorId="0" shapeId="0" xr:uid="{288D8616-9BCA-4054-89B3-60A59CFDCB2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5" authorId="0" shapeId="0" xr:uid="{65B4CBBD-8BDA-4A56-8A02-6165E7FEE4B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5" authorId="1" shapeId="0" xr:uid="{22F009BC-0AA2-412F-A0FF-448F62498E6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5" authorId="0" shapeId="0" xr:uid="{26CC69FD-5C41-4463-BC15-86A51BFD16A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5" authorId="0" shapeId="0" xr:uid="{47FBEB54-2046-4E44-95BB-90E4144CB53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5" authorId="0" shapeId="0" xr:uid="{949ED3F9-36A1-4E1A-9839-1B714480A08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5" authorId="0" shapeId="0" xr:uid="{021C88D0-F836-4017-B4AB-853C7794D53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6" authorId="0" shapeId="0" xr:uid="{81FB4838-6337-4E38-B4A4-89310486C1B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6" authorId="0" shapeId="0" xr:uid="{63626D83-458B-4453-A719-68E0AFB6A58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6" authorId="0" shapeId="0" xr:uid="{B4209B6B-D155-43EC-BE1C-DFF20E61613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6" authorId="0" shapeId="0" xr:uid="{434DF657-B9F1-4069-A563-026A9264C0A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6" authorId="0" shapeId="0" xr:uid="{020CC40E-B69D-4E74-B547-3690F97CF4F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6" authorId="1" shapeId="0" xr:uid="{B4C1D0F4-A929-4FFC-914A-AC8922C47FD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6" authorId="0" shapeId="0" xr:uid="{0008D1BB-4837-4713-8386-7EF74225C65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6" authorId="0" shapeId="0" xr:uid="{8D19BF73-0B19-47FC-B34C-F5D4DC98F4F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6" authorId="0" shapeId="0" xr:uid="{EB8B474C-677F-4CB4-B508-47BBAE2A3C8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6" authorId="0" shapeId="0" xr:uid="{6F86C79F-D4CF-4E0A-831D-50D09E2032B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7" authorId="0" shapeId="0" xr:uid="{EC648C86-82B3-4935-B1AB-852DF33867E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7" authorId="0" shapeId="0" xr:uid="{D8DC6984-3375-46CB-A6DC-EC71DA914E6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7" authorId="0" shapeId="0" xr:uid="{15F0864B-2193-4CB6-BE17-EA68500439C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7" authorId="0" shapeId="0" xr:uid="{395E6AF3-C8F0-4A16-B472-09822B83F8D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7" authorId="0" shapeId="0" xr:uid="{9AD992FC-166D-49F3-8891-A36B4F8544C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7" authorId="1" shapeId="0" xr:uid="{0865E061-EC77-44D8-8836-D896DEDDDA5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7" authorId="0" shapeId="0" xr:uid="{86BB98E8-0DDE-4CDA-8BFA-D7920391087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7" authorId="0" shapeId="0" xr:uid="{A25877D3-438D-4555-8A6D-DC1B93AE4F3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7" authorId="0" shapeId="0" xr:uid="{6C6A4566-85EE-47B1-B569-CCE5228684C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7" authorId="0" shapeId="0" xr:uid="{E84EE786-F4DA-47A3-A9D9-7774D41A7AC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8" authorId="0" shapeId="0" xr:uid="{13065EB1-1C43-4997-9BB5-66D36A6DE36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8" authorId="0" shapeId="0" xr:uid="{C28FB25F-B3B1-455A-A860-1E9691F4705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8" authorId="0" shapeId="0" xr:uid="{6F43ADBC-9684-4677-96A8-B3DF4EC65B0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8" authorId="0" shapeId="0" xr:uid="{429E1258-67A2-47D9-B01E-B35DAD377C7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8" authorId="0" shapeId="0" xr:uid="{917FE0A8-1FAF-4448-807D-9D8B499D083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8" authorId="1" shapeId="0" xr:uid="{ED4D67FD-D912-4E64-A655-104101B11C0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8" authorId="0" shapeId="0" xr:uid="{8148DDD4-D3D1-4AAF-ADC6-E347DB8CC06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8" authorId="0" shapeId="0" xr:uid="{5DDCD02D-BF73-4787-A91F-381E0BA5D13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8" authorId="0" shapeId="0" xr:uid="{3CE52D1D-0BBE-4246-88AD-D23BECED580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8" authorId="0" shapeId="0" xr:uid="{7CA2FF7E-BAF3-4B3B-92A5-5D8D8881245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39" authorId="0" shapeId="0" xr:uid="{3DE27F65-7A16-45E5-A9CF-12C125AA967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39" authorId="0" shapeId="0" xr:uid="{8CAA0746-F9B0-4BEE-B009-0583E25836A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39" authorId="0" shapeId="0" xr:uid="{3210D722-317B-41C9-A56A-F64FAA0F403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39" authorId="0" shapeId="0" xr:uid="{C5F044B8-DCC6-4C86-9B90-B8884B69E9F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39" authorId="0" shapeId="0" xr:uid="{5A2E3A45-B120-4D75-AABB-0FFC92E7310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39" authorId="1" shapeId="0" xr:uid="{7274D8EE-16E2-4400-A563-94DFD59F617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39" authorId="0" shapeId="0" xr:uid="{7C34631A-DBEE-4835-AF62-6A6D6069172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39" authorId="0" shapeId="0" xr:uid="{74510F5C-0806-4B66-87D2-DF7A5CB83AD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39" authorId="0" shapeId="0" xr:uid="{901571AC-7C46-4E66-9188-AE2B2B34E6E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39" authorId="0" shapeId="0" xr:uid="{6CF7E7E8-8FA7-4714-8EFC-870DA5E51CB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0" authorId="0" shapeId="0" xr:uid="{4A565095-53B3-4DAD-930B-BB7112062A3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0" authorId="0" shapeId="0" xr:uid="{226E4037-4758-47A5-B345-6A58222AA77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0" authorId="0" shapeId="0" xr:uid="{C223C44E-FC9E-406F-B028-20307EDA726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0" authorId="0" shapeId="0" xr:uid="{398DD597-E216-4E93-BF41-B9710CE707B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0" authorId="0" shapeId="0" xr:uid="{DEB1C893-A682-4E74-A4BB-823EF33A450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0" authorId="1" shapeId="0" xr:uid="{AD511C16-272C-403E-94A8-1457B0095EC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0" authorId="0" shapeId="0" xr:uid="{3FB0F0C4-78E6-4A48-8EF2-86C2B014982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0" authorId="0" shapeId="0" xr:uid="{82AFDBF6-9A4A-4933-AB28-BBF531331EA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0" authorId="0" shapeId="0" xr:uid="{5AC62DFD-B9D0-419A-AE47-D866D714B05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0" authorId="0" shapeId="0" xr:uid="{9F5880E9-5D52-4A99-BCBD-A502573356F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1" authorId="0" shapeId="0" xr:uid="{828E7DFF-A1AB-4C12-BA21-E2DA8F66F18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1" authorId="0" shapeId="0" xr:uid="{B159BF53-D4FE-4110-B064-3E449F77618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1" authorId="0" shapeId="0" xr:uid="{F774A00E-6525-48D4-80D6-1BFB7B2DE53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1" authorId="0" shapeId="0" xr:uid="{F4C2BD09-57E3-486E-B3EC-7145B1CE210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1" authorId="0" shapeId="0" xr:uid="{6352DA92-30A8-404E-90C7-ADA18EE52EC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1" authorId="1" shapeId="0" xr:uid="{839BA3F0-78EB-4D1A-884E-308D982CD3B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1" authorId="0" shapeId="0" xr:uid="{CEE6ACC7-7B5A-42E3-A699-E6657087D43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1" authorId="0" shapeId="0" xr:uid="{4BAEF39F-3EFE-4BCA-BDE9-A564A493D51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1" authorId="0" shapeId="0" xr:uid="{45A65C5E-A64D-4DE8-B1F8-82A85FAC93B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1" authorId="0" shapeId="0" xr:uid="{97F50CCD-1857-4C1F-B14D-31B0528E782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2" authorId="0" shapeId="0" xr:uid="{AB8CBEFD-B726-4791-B299-8F4A1B88770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2" authorId="0" shapeId="0" xr:uid="{E5C346E1-F6F3-45CD-9242-C75B33E304E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2" authorId="0" shapeId="0" xr:uid="{8030930E-AAD0-4722-8BF3-0604A3C0945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2" authorId="0" shapeId="0" xr:uid="{110AFF0E-7271-4493-BF26-DCAA916ADB4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2" authorId="0" shapeId="0" xr:uid="{9D8D0534-464F-4935-B5C2-0710F7FF40D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2" authorId="1" shapeId="0" xr:uid="{BAB1FC55-0F0E-400C-8F38-AF6F1326A39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2" authorId="0" shapeId="0" xr:uid="{3A80F95E-8F79-4AAA-9F40-7DD82E86C38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2" authorId="0" shapeId="0" xr:uid="{3CD321D2-39BB-4C17-8826-D32FC64C9AB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2" authorId="0" shapeId="0" xr:uid="{0B6C8B76-81B8-49B4-9504-89BAEBBA6F3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2" authorId="0" shapeId="0" xr:uid="{88328BF9-DDA0-40FA-B800-A5B72AD84F2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3" authorId="0" shapeId="0" xr:uid="{7A8FC6C5-C5F5-4089-B526-5DA08E32F8B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3" authorId="0" shapeId="0" xr:uid="{5A5A4317-5226-4E3A-BDB6-6687FD2258A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3" authorId="0" shapeId="0" xr:uid="{FCF8BD90-4EC4-49A0-A9D0-F7A7738D22B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3" authorId="0" shapeId="0" xr:uid="{AE579366-0CE0-47C3-A12A-694AF2101FC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3" authorId="0" shapeId="0" xr:uid="{99B6A976-5BEC-4484-B168-7FA3A1ECDF4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3" authorId="1" shapeId="0" xr:uid="{0A41B5EC-DD0E-48E5-9209-F2AEE66E364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3" authorId="0" shapeId="0" xr:uid="{8DF1EA72-1F5C-4498-8548-E3068A7B500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3" authorId="0" shapeId="0" xr:uid="{0D2C291B-2314-4A10-BD4A-56E6AED5849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3" authorId="0" shapeId="0" xr:uid="{3D89AFA0-AF1C-4362-9191-8B29885B14A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3" authorId="0" shapeId="0" xr:uid="{A05008E3-1904-4469-8D5B-A9C540C5BEF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4" authorId="0" shapeId="0" xr:uid="{7012F9FA-8A94-4F67-ABF9-5CD6EED58F9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4" authorId="0" shapeId="0" xr:uid="{31F1BAFE-EABA-4181-BB49-5A990F7E397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4" authorId="0" shapeId="0" xr:uid="{6E06998E-CE5C-4B6A-99DC-30393A26D5E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4" authorId="0" shapeId="0" xr:uid="{D3DE8208-387C-4F7F-9C8D-702177DD30A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4" authorId="0" shapeId="0" xr:uid="{7236009A-F43B-4C03-B484-860595D62A7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4" authorId="1" shapeId="0" xr:uid="{03E8CFF4-B825-435D-AB50-613E5660DD5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4" authorId="0" shapeId="0" xr:uid="{10DAF98D-2F3E-4321-87FB-9FD140D72A7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4" authorId="0" shapeId="0" xr:uid="{B473CC7A-A64C-4F65-B408-9B901852B4B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4" authorId="0" shapeId="0" xr:uid="{80FBA078-4CC5-4D06-A43C-70040F9BCF7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4" authorId="0" shapeId="0" xr:uid="{042D63A9-7CC5-41F8-A065-8AB4EC2C318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5" authorId="0" shapeId="0" xr:uid="{65370C49-1E96-4979-825C-34A04293A04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5" authorId="0" shapeId="0" xr:uid="{01420743-B6A4-4C75-89F1-E3B00FA6278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5" authorId="0" shapeId="0" xr:uid="{46CD2CAB-C0A8-4B56-955A-5C6198BB2B7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5" authorId="0" shapeId="0" xr:uid="{E80E9317-2B12-49F5-8F87-75009045F39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5" authorId="0" shapeId="0" xr:uid="{C7EA94A0-1116-4B3C-A71F-490F6BF8922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5" authorId="1" shapeId="0" xr:uid="{7DF4FB01-BE0D-40A3-8B41-254F030E81F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5" authorId="0" shapeId="0" xr:uid="{13F76906-4AE3-462E-ABB5-D83243AB820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5" authorId="0" shapeId="0" xr:uid="{7B45D9E7-CECB-4479-B373-CDA9E0596BA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5" authorId="0" shapeId="0" xr:uid="{B737CB26-E744-4A6B-9E3D-7AB7D0B70B1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5" authorId="0" shapeId="0" xr:uid="{972613AC-37FD-41EF-AEA1-766B9077AE0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6" authorId="0" shapeId="0" xr:uid="{78AE8C69-6893-47D2-8BBD-4BE07CBEB46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6" authorId="0" shapeId="0" xr:uid="{69394752-6814-40DE-AA53-7AA96C288D4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6" authorId="0" shapeId="0" xr:uid="{06907FAE-999A-4846-BA74-A15216FB926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6" authorId="0" shapeId="0" xr:uid="{AD5F2449-D69B-45C6-957B-6B6C8F3CB0E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6" authorId="0" shapeId="0" xr:uid="{1526A2F5-06E8-4167-81B0-FD68B87A867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6" authorId="1" shapeId="0" xr:uid="{7B778ACC-4581-43FA-96B5-B6E94230393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6" authorId="0" shapeId="0" xr:uid="{6FEA47ED-C572-4B7D-A5D4-E2B02660548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6" authorId="0" shapeId="0" xr:uid="{8A0056B5-408E-4E34-A708-7F694CA3B27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6" authorId="0" shapeId="0" xr:uid="{E288A529-9036-41F2-AF8B-D924BCE84B3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6" authorId="0" shapeId="0" xr:uid="{61DD6C7E-E185-4B37-9ED7-E62CE9C2018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7" authorId="0" shapeId="0" xr:uid="{39ABD174-A304-4711-879B-AF1C9D81690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7" authorId="0" shapeId="0" xr:uid="{25424BB6-00BC-42AC-8A7D-92FA14F2345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7" authorId="0" shapeId="0" xr:uid="{7F868100-DF05-4F82-89B4-C1FC94DED47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7" authorId="0" shapeId="0" xr:uid="{9E1DEE03-2566-43FC-978E-EF6A805423B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7" authorId="0" shapeId="0" xr:uid="{25128B06-AA7F-4EC1-B59C-80EF3F84717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7" authorId="1" shapeId="0" xr:uid="{68F9A076-50ED-4EA1-AFDA-EB7237D3E41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7" authorId="0" shapeId="0" xr:uid="{8E6A1F0D-DF10-4B85-9D5D-F516CE74AC0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7" authorId="0" shapeId="0" xr:uid="{0B47CB1E-5313-4DEE-B642-1761AAC0FE4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7" authorId="0" shapeId="0" xr:uid="{23D25C78-2D67-44BB-A79D-8F016CB7A8C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7" authorId="0" shapeId="0" xr:uid="{F9023930-8D75-4981-B374-0318ACF1433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8" authorId="0" shapeId="0" xr:uid="{54D8F514-0B8F-4E75-B60B-DCDD058147B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8" authorId="0" shapeId="0" xr:uid="{AC081D3E-42B4-4911-B3B0-F44968BE8E3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8" authorId="0" shapeId="0" xr:uid="{40E98318-ACCF-4D3F-B659-96053520300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8" authorId="0" shapeId="0" xr:uid="{959C4A9B-1E4D-4BF1-A30E-9F4C530C6BA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8" authorId="0" shapeId="0" xr:uid="{ACC81817-9FF7-4AD7-BAEF-AE3F3F8398B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8" authorId="1" shapeId="0" xr:uid="{0F3BFFBC-DA4D-401C-A04B-546879E5B7D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8" authorId="0" shapeId="0" xr:uid="{5ABBCF67-2269-40F2-A521-657273F4047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8" authorId="0" shapeId="0" xr:uid="{26B91B99-9E19-4721-AAB6-BC06F09EF40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8" authorId="0" shapeId="0" xr:uid="{02BA6E9C-0684-4ED0-BBA5-F884B46D8BA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8" authorId="0" shapeId="0" xr:uid="{BA49CB62-7791-4EC9-BDA4-88BCADEE1D3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49" authorId="0" shapeId="0" xr:uid="{C631529D-8042-452D-82D3-18C26382E82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49" authorId="0" shapeId="0" xr:uid="{98E20733-191A-40FC-B407-35F88DDF85A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49" authorId="0" shapeId="0" xr:uid="{73522E26-A583-47EA-AD4E-5F700CD8A09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49" authorId="0" shapeId="0" xr:uid="{80DA9E97-3E28-44C7-B564-730DD3CF711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49" authorId="0" shapeId="0" xr:uid="{1A29F8F5-CDE1-4B57-AC26-10B8028BE97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49" authorId="1" shapeId="0" xr:uid="{09EEA9CB-6BCF-4906-ABD0-D425F6F4240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49" authorId="0" shapeId="0" xr:uid="{E8E96C47-0760-4DAD-9498-318BA502E5C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49" authorId="0" shapeId="0" xr:uid="{445E71B2-7E60-40C3-9773-A366023FF20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49" authorId="0" shapeId="0" xr:uid="{5CFF5EA8-CD54-43ED-A33E-C4B2BAEAE66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49" authorId="0" shapeId="0" xr:uid="{2DF740DD-C3D8-46FF-9956-3E8089CAA01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0" authorId="0" shapeId="0" xr:uid="{0E87C6C6-0788-48B4-90CC-7EDA9C33EB1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0" authorId="0" shapeId="0" xr:uid="{8DD1498D-0D95-48D5-B39D-88C61499848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0" authorId="0" shapeId="0" xr:uid="{C6B6CA08-979E-4582-BD41-AFB1BAA2C83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0" authorId="0" shapeId="0" xr:uid="{A069BD5F-0711-47DD-B778-2531320219B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0" authorId="0" shapeId="0" xr:uid="{BE71A5B2-E3CF-432B-8E17-722D5DF5D55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0" authorId="1" shapeId="0" xr:uid="{55C13143-0336-4943-B2C2-E500988972C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0" authorId="0" shapeId="0" xr:uid="{8E72A131-6F1A-4F26-B279-CE968E8A248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0" authorId="0" shapeId="0" xr:uid="{666789B6-A43F-4ABA-81E5-9FCAEA360A7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0" authorId="0" shapeId="0" xr:uid="{67A2FCEE-8E52-4008-B830-0F9ECB6FA41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0" authorId="0" shapeId="0" xr:uid="{4EDDA07E-2682-4643-8DDA-7ED413B8556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1" authorId="0" shapeId="0" xr:uid="{C78C8EA2-3CF2-4955-A745-AF2E0C444DB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1" authorId="0" shapeId="0" xr:uid="{2556E464-C2D3-4691-A226-DB6CA9FA058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1" authorId="0" shapeId="0" xr:uid="{89165CD5-7EDC-4960-A2BD-B2FB611536D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1" authorId="0" shapeId="0" xr:uid="{5B87BD48-0BFB-4FA1-8251-FBAC391C810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1" authorId="0" shapeId="0" xr:uid="{17F64E3C-0E1D-42BA-9961-655B411B8DF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1" authorId="1" shapeId="0" xr:uid="{E158E04F-C732-4B6C-A086-6C5C00641AB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1" authorId="0" shapeId="0" xr:uid="{00501C28-6349-4901-99BB-0F6F68CFE9D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1" authorId="0" shapeId="0" xr:uid="{FBF25DF0-F54D-4F0E-A07A-AE48E356B85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1" authorId="0" shapeId="0" xr:uid="{696620DE-58F9-43C6-A168-9193E3865B9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1" authorId="0" shapeId="0" xr:uid="{AF4E3AA9-B2B1-4A98-A01D-4D38F6D43BA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2" authorId="0" shapeId="0" xr:uid="{0D940C99-F914-411C-B397-33295DF429C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2" authorId="0" shapeId="0" xr:uid="{71015076-71A5-4670-9B82-B12EC61B19B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2" authorId="0" shapeId="0" xr:uid="{2225041C-D5CC-43CA-B1AF-6A890E1B011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2" authorId="0" shapeId="0" xr:uid="{EB12B98F-73C6-46A3-B6F7-BDCA6B431D7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2" authorId="0" shapeId="0" xr:uid="{97A25440-8DB8-49DD-AFF0-292D6DCC7DA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2" authorId="1" shapeId="0" xr:uid="{E8BFE81E-A651-44E1-B88B-3E0C4DBC442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2" authorId="0" shapeId="0" xr:uid="{DDD7F819-71B5-4FF0-AFF2-EA413545B7A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2" authorId="0" shapeId="0" xr:uid="{689C649D-660D-47E3-804A-0BDA7FB4E12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2" authorId="0" shapeId="0" xr:uid="{4DBAF9FF-4396-4785-BE9F-BCBF45CCFE7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2" authorId="0" shapeId="0" xr:uid="{75AFEA58-FD48-451A-ACB9-88B4E570E74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3" authorId="0" shapeId="0" xr:uid="{BF236020-51CA-4C03-953B-834CCEFD267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3" authorId="0" shapeId="0" xr:uid="{4A1FD63C-C3E3-497F-89A1-D8BCD68AE5F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3" authorId="0" shapeId="0" xr:uid="{74A27B9D-BD6A-47D1-8FAA-86F41D917D0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3" authorId="0" shapeId="0" xr:uid="{B2041167-98F3-4EBD-8BCA-70BCE14407D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3" authorId="0" shapeId="0" xr:uid="{A7B3E921-A4AA-4963-A518-EA2097086E0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3" authorId="1" shapeId="0" xr:uid="{7FDC74A9-3DC6-4CD5-9AD8-BB6B920E0D1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3" authorId="0" shapeId="0" xr:uid="{CFAB5575-F89E-4131-8114-706F827F74F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3" authorId="0" shapeId="0" xr:uid="{388E7726-F414-42E4-AB67-2DFBF814EA0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3" authorId="0" shapeId="0" xr:uid="{FD593C6F-D67A-40E5-A2BC-5D1844D51B7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3" authorId="0" shapeId="0" xr:uid="{1D5F830B-D7D9-4189-AEB4-7B441A74B0A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4" authorId="0" shapeId="0" xr:uid="{D19725F9-77D1-4040-A712-58C70BD1B8A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4" authorId="0" shapeId="0" xr:uid="{352356E0-898F-4B1E-9DD0-998359724ED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4" authorId="0" shapeId="0" xr:uid="{946EE14B-508F-4F34-B02E-632EF58BD77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4" authorId="0" shapeId="0" xr:uid="{BAC5B837-B8D9-4CBC-904A-A9702E816C8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4" authorId="0" shapeId="0" xr:uid="{CE77350C-2F4C-4A57-AC11-CF3330696F7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4" authorId="1" shapeId="0" xr:uid="{B0B7149C-FF58-4BF1-B0ED-3887A7F2B1C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4" authorId="0" shapeId="0" xr:uid="{007E92DE-D430-4624-B44B-0FF8AC0F527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4" authorId="0" shapeId="0" xr:uid="{7F561711-E53B-48C4-AAD9-8FAEB4EE231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4" authorId="0" shapeId="0" xr:uid="{D44905DD-D369-456C-9292-B2795CEA3A5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4" authorId="0" shapeId="0" xr:uid="{6A4FBD8C-93E4-4F3E-A34B-CDB40B28BB3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5" authorId="0" shapeId="0" xr:uid="{2665D020-4A03-4DA5-AF35-E7718B6A1AE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5" authorId="0" shapeId="0" xr:uid="{021FB675-291E-45F9-92BE-6CDFA32AA30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5" authorId="0" shapeId="0" xr:uid="{C0B10014-4A7C-4D66-99E1-D164DFD3D74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5" authorId="0" shapeId="0" xr:uid="{FF756361-48FB-4339-991B-7A96B159DDD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5" authorId="0" shapeId="0" xr:uid="{61EB92A6-F4BD-44B3-A3D2-ACBCE2D2C2C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5" authorId="1" shapeId="0" xr:uid="{ED5D00BD-25A9-46E5-BFA2-5038E3CB28F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5" authorId="0" shapeId="0" xr:uid="{241C6CF6-5C7B-4F54-AE7B-8C2823AC9EE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5" authorId="0" shapeId="0" xr:uid="{C3A5FF35-E18A-4BAF-A7EB-11CD0BE1066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5" authorId="0" shapeId="0" xr:uid="{104BBB3C-948A-4721-B695-D5E2F24784C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5" authorId="0" shapeId="0" xr:uid="{F3C62617-558E-4A8D-AADE-0F1C179A143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6" authorId="0" shapeId="0" xr:uid="{0BEE1D56-351C-4926-9864-5FD31081A3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6" authorId="0" shapeId="0" xr:uid="{6614DCF3-318E-45BA-9663-F143A582B67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6" authorId="0" shapeId="0" xr:uid="{3A7EBB2E-9911-43DB-AFA7-953E82E11FF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6" authorId="0" shapeId="0" xr:uid="{484F5C88-AF15-4827-A29D-E61FAD0F2A4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6" authorId="0" shapeId="0" xr:uid="{136E9945-7658-42D4-B9A0-171C7F1C48D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6" authorId="1" shapeId="0" xr:uid="{0D27CFD4-02CF-4891-A5F6-6CD2A772672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6" authorId="0" shapeId="0" xr:uid="{E9CB4C74-3BCA-4503-B6CD-659BB8AD631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6" authorId="0" shapeId="0" xr:uid="{2D49CB54-3001-449F-A219-675131333CF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6" authorId="0" shapeId="0" xr:uid="{C44F6070-601C-4180-8B97-3DF55B9FB18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6" authorId="0" shapeId="0" xr:uid="{2B616119-9F2E-45A5-A36D-6EF135B8B8B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7" authorId="0" shapeId="0" xr:uid="{EABA4401-96E2-4027-898A-FC59390CE92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7" authorId="0" shapeId="0" xr:uid="{11A087E1-41A3-4BA2-B4E8-9C5D3DFB719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7" authorId="0" shapeId="0" xr:uid="{1C13FD52-4F13-47E1-8645-14728E98B06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7" authorId="0" shapeId="0" xr:uid="{501F32DB-B248-43B3-BBA2-244326484CC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7" authorId="0" shapeId="0" xr:uid="{90C7C5BD-E54C-47E7-AABB-B88AC1F9424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7" authorId="1" shapeId="0" xr:uid="{4C94046E-07B6-420F-BC83-06C5DC46CF2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7" authorId="0" shapeId="0" xr:uid="{428E49DF-F7AE-4D3E-AA72-E53E3F9EFB9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7" authorId="0" shapeId="0" xr:uid="{E279B8F2-F89A-4328-A9C3-1985A3BBEB1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7" authorId="0" shapeId="0" xr:uid="{B15E9D1C-4943-4477-8CA3-1B5D817333C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7" authorId="0" shapeId="0" xr:uid="{FC705CB6-7F19-4D86-AC6A-E77A9DFF4CF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8" authorId="0" shapeId="0" xr:uid="{2A5E3F6B-D506-4617-A6C6-2C6F42D2691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8" authorId="0" shapeId="0" xr:uid="{0D7E51CC-3DA7-4158-A6F9-CDDF99BB9BA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8" authorId="0" shapeId="0" xr:uid="{A9A95AB7-66C3-48AD-B8FE-F23D53C3039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8" authorId="0" shapeId="0" xr:uid="{AFAB6E39-C02A-4A56-B770-B78807A9323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8" authorId="0" shapeId="0" xr:uid="{9F838D06-DC99-461D-BD15-D8E66476072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8" authorId="1" shapeId="0" xr:uid="{F8397BD3-5868-42CF-AD1A-52E97D4275D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8" authorId="0" shapeId="0" xr:uid="{3745CF17-9B66-42E8-A410-75665E3E092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8" authorId="0" shapeId="0" xr:uid="{D44EC671-BF8D-4057-B15B-4A65B4BF11F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8" authorId="0" shapeId="0" xr:uid="{FE98FA14-9294-4CFE-936B-850F2A19B80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8" authorId="0" shapeId="0" xr:uid="{4A244D4E-73B5-4A3C-9F04-384F7EB19D4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59" authorId="0" shapeId="0" xr:uid="{28A0576D-602F-4948-99A8-49A74FDB2E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59" authorId="0" shapeId="0" xr:uid="{A8B9C5F8-4323-41AE-AF2A-DDBC0FBC2F2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59" authorId="0" shapeId="0" xr:uid="{B8EC02E8-985D-4C1F-B73C-2A85026C90F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59" authorId="0" shapeId="0" xr:uid="{3B990D41-553C-4D71-9292-B3D081A875E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59" authorId="0" shapeId="0" xr:uid="{E9BA44E0-7DA4-4E5A-B286-BB84EA7638F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59" authorId="1" shapeId="0" xr:uid="{A35954F4-E2D9-4BBE-ADC0-9A4831DFB88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59" authorId="0" shapeId="0" xr:uid="{DDCE32F9-3639-4A05-B6E2-096AA77AA6B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59" authorId="0" shapeId="0" xr:uid="{30C38F2F-70D6-4F11-9A94-5D8704C282F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59" authorId="0" shapeId="0" xr:uid="{5FCCA526-527B-4ADF-84B9-7CA79023EA6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59" authorId="0" shapeId="0" xr:uid="{E18002DD-F2A2-4758-BDA7-C85C641AE52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0" authorId="0" shapeId="0" xr:uid="{5C196055-6801-4515-9ADF-F50C1CBA32C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0" authorId="0" shapeId="0" xr:uid="{2179BD10-BB8D-4238-9023-94A88FF5BC7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0" authorId="0" shapeId="0" xr:uid="{CEF44E90-9D33-45C5-B22D-C395D644FF4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0" authorId="0" shapeId="0" xr:uid="{15C714BC-D54A-474B-A2BA-C61A94001C0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0" authorId="0" shapeId="0" xr:uid="{4CFFFA53-4EA5-45DF-BF99-6C7C0EBEDE1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0" authorId="1" shapeId="0" xr:uid="{CF026843-592B-4467-821B-D2689AF94B1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0" authorId="0" shapeId="0" xr:uid="{590C2214-98D9-40F3-A154-A31E4AE7AE6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0" authorId="0" shapeId="0" xr:uid="{01890AB3-C38E-4D63-B651-C719333F9EF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0" authorId="0" shapeId="0" xr:uid="{4B6AFA71-F4A8-4D60-9061-400E97AE78F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0" authorId="0" shapeId="0" xr:uid="{476DA731-A2CE-4FE4-A627-42CDA08B1A1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1" authorId="0" shapeId="0" xr:uid="{6E4AF63D-ABCC-42B5-9E45-9865CD8BB14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1" authorId="0" shapeId="0" xr:uid="{3BE4E2DB-F121-4021-B94D-3B480512805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1" authorId="0" shapeId="0" xr:uid="{AEA3AD32-EF38-466A-AAB0-68D1D171E35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1" authorId="0" shapeId="0" xr:uid="{094C06CF-F972-4E65-B16D-9E49C6245A8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1" authorId="0" shapeId="0" xr:uid="{AF02C8D5-5F3F-4BCB-87A0-4E834983359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1" authorId="1" shapeId="0" xr:uid="{3A661B78-5ED1-460A-B342-13D5F797B65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1" authorId="0" shapeId="0" xr:uid="{0D4E3F4B-25C9-4F2B-96E3-94FB76500F1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1" authorId="0" shapeId="0" xr:uid="{105BEBD4-D86D-4741-8832-9AC8E2B839B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1" authorId="0" shapeId="0" xr:uid="{34E73725-2713-48DA-BD2F-D70C51732A4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1" authorId="0" shapeId="0" xr:uid="{B2A1CEC5-44F8-4D8A-9A20-34C9FE30504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2" authorId="0" shapeId="0" xr:uid="{FCDB7119-7388-466C-BF24-1DA71673CFA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2" authorId="0" shapeId="0" xr:uid="{52839EFD-E399-42F4-AD93-996A87EDCC8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2" authorId="0" shapeId="0" xr:uid="{3D6D5B76-E809-4251-9E23-E0D0B9FF410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2" authorId="0" shapeId="0" xr:uid="{F2CE2AA6-AE3B-411E-AE87-B78EC4D7B73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2" authorId="0" shapeId="0" xr:uid="{4F31C164-2F29-4F1B-AC15-5AD8927CF08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2" authorId="1" shapeId="0" xr:uid="{31682308-5CDD-4897-84CF-739CD2950EA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2" authorId="0" shapeId="0" xr:uid="{8389B5DC-A8C5-4426-8D1B-1A218A3EB04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2" authorId="0" shapeId="0" xr:uid="{1565CE73-FBF1-44B5-A9D2-F82525DD9E2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2" authorId="0" shapeId="0" xr:uid="{FC4730F5-1250-4CA5-B323-95D4AA677F0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2" authorId="0" shapeId="0" xr:uid="{113FBBCB-D1A7-43CF-A422-8F23FE9DF8C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3" authorId="0" shapeId="0" xr:uid="{B72B9396-FC36-4B13-9FA1-2C8DA0CCE9D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3" authorId="0" shapeId="0" xr:uid="{77CD2F16-C386-4FFC-A7A4-386D3BDDB76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3" authorId="0" shapeId="0" xr:uid="{9516B18C-79A1-483C-91A1-000C4ED471E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3" authorId="0" shapeId="0" xr:uid="{B8EA07D3-4774-4FD0-A6DC-4205EAFB7B6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3" authorId="0" shapeId="0" xr:uid="{C6B5EAAF-C984-428F-8EE3-938B5D84E3B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3" authorId="1" shapeId="0" xr:uid="{A840DEDA-ED6C-4D6A-9DAF-BED57BB57B7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3" authorId="0" shapeId="0" xr:uid="{BE8297EE-7960-4384-939D-BDE505DF84B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3" authorId="0" shapeId="0" xr:uid="{8F457E77-74C6-40B3-81A0-3E3C077EA54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3" authorId="0" shapeId="0" xr:uid="{36C447B7-A8B5-4AE6-A4D0-D62DBB5E1ED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3" authorId="0" shapeId="0" xr:uid="{FA879628-815F-49AA-9FC4-8DEDE4FB28A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4" authorId="0" shapeId="0" xr:uid="{37B843B4-3A01-49EA-ADD8-BDF4421B2A8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4" authorId="0" shapeId="0" xr:uid="{EB07B0A3-8F15-4EB9-85B8-7B19FE1BB94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4" authorId="0" shapeId="0" xr:uid="{6E8100DF-9406-44C9-A22C-4AAD54566E7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4" authorId="0" shapeId="0" xr:uid="{3B9E7DBB-3CD0-4771-ADD8-2F5C2E2A285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4" authorId="0" shapeId="0" xr:uid="{CFCE7149-09A2-470E-B628-0BA8A3C8DE0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4" authorId="1" shapeId="0" xr:uid="{3D335833-A96C-4C41-9BD4-11758033394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4" authorId="0" shapeId="0" xr:uid="{76E09842-23F5-48BF-9312-800B28F5346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4" authorId="0" shapeId="0" xr:uid="{7796E042-494F-4591-91E5-15649A2476A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4" authorId="0" shapeId="0" xr:uid="{5EE41ABA-88FF-41C3-99C0-D3A28C07395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4" authorId="0" shapeId="0" xr:uid="{131D3372-0003-4C9F-9E1C-18159EBDFDD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5" authorId="0" shapeId="0" xr:uid="{FB30435B-6D63-4A12-A9EE-366641CC8E5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5" authorId="0" shapeId="0" xr:uid="{0133FF62-62C9-4DFE-933D-9F709BEE789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5" authorId="0" shapeId="0" xr:uid="{8D7801AF-9D15-4A46-95DC-047AADB75D1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5" authorId="0" shapeId="0" xr:uid="{D1BE92CF-23B0-4989-8689-EF574BDB601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5" authorId="0" shapeId="0" xr:uid="{BA7450F4-DBC7-4ACF-8607-88EA9A8539F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5" authorId="1" shapeId="0" xr:uid="{0A4955F9-AB74-4F3D-851B-5380764974B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5" authorId="0" shapeId="0" xr:uid="{E788CAB5-3FA9-4CDD-8321-8C71E69CF13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5" authorId="0" shapeId="0" xr:uid="{A08BEFDD-4978-49AE-B6B8-031D14C9689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5" authorId="0" shapeId="0" xr:uid="{8E9D082B-A037-4FA7-9C7D-C2405A3F81A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5" authorId="0" shapeId="0" xr:uid="{D3BC30FB-912D-42C4-B6A9-4D6C852F2F6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6" authorId="0" shapeId="0" xr:uid="{DC30D5EB-B9CF-4589-A26A-D2A3A4D36C9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6" authorId="0" shapeId="0" xr:uid="{047CC9B6-E9DC-4C6E-9ADD-D3184C15592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6" authorId="0" shapeId="0" xr:uid="{D8DD4359-2AF9-45B3-9501-DD0F20F9385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6" authorId="0" shapeId="0" xr:uid="{BE7D16E3-EB39-48C5-92DF-C24828A989C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6" authorId="0" shapeId="0" xr:uid="{72B58444-894D-4130-BC65-1165FEE127C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6" authorId="1" shapeId="0" xr:uid="{21EC185F-4BB3-4CC6-A67D-D07637273B0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6" authorId="0" shapeId="0" xr:uid="{1607C154-CD84-49EF-8C70-404C1637721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6" authorId="0" shapeId="0" xr:uid="{A3265294-44EC-48A2-B787-FF0AA78E7B9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6" authorId="0" shapeId="0" xr:uid="{099532F3-CBF0-4305-8DB7-91652F64FE2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6" authorId="0" shapeId="0" xr:uid="{F951F249-6E41-4221-8A76-8015AC4D871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7" authorId="0" shapeId="0" xr:uid="{E869BB4A-FE5B-4241-9780-A74E26EB88F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7" authorId="0" shapeId="0" xr:uid="{B47467DF-E6E1-4561-B49A-7A155A0E489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7" authorId="0" shapeId="0" xr:uid="{5DD19B15-5485-48FF-83F8-100B776499F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7" authorId="0" shapeId="0" xr:uid="{2313D0AA-4477-405C-AEF3-3633D46CEED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7" authorId="0" shapeId="0" xr:uid="{A93FD128-FE7C-46B8-8656-69F702E2676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7" authorId="1" shapeId="0" xr:uid="{43AA343F-3DDF-4A6B-ABDE-67C547832E9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7" authorId="0" shapeId="0" xr:uid="{93C39734-5C58-4415-9E7D-D6314901014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7" authorId="0" shapeId="0" xr:uid="{C29D4B48-7B54-47D7-A325-8B495A26116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7" authorId="0" shapeId="0" xr:uid="{A78725A8-5712-4191-A7A0-874C46D3D12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7" authorId="0" shapeId="0" xr:uid="{304FE061-CC6C-4EA6-A375-6255A5BE4E4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8" authorId="0" shapeId="0" xr:uid="{9F5F0646-5E70-482D-AD6C-44ADF0EC02F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8" authorId="0" shapeId="0" xr:uid="{F9B9FB16-BA49-4A20-ADA7-C8368B66841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8" authorId="0" shapeId="0" xr:uid="{1E679731-706C-4F92-BE6F-2BF974C9F44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8" authorId="0" shapeId="0" xr:uid="{C3B38957-4186-4886-ADAD-9D40115FC57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8" authorId="0" shapeId="0" xr:uid="{4C29DAD4-5DA3-415F-8053-B0B2CC90DA7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8" authorId="1" shapeId="0" xr:uid="{51A025D0-7482-4C27-9B5D-FE7373025F2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8" authorId="0" shapeId="0" xr:uid="{4BE7E19A-EF71-4356-9891-D593875E15D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8" authorId="0" shapeId="0" xr:uid="{A0D47599-1EE4-4B00-91D7-D9EF2BC6630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8" authorId="0" shapeId="0" xr:uid="{10887086-DBFD-498F-A286-570114AA6B6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8" authorId="0" shapeId="0" xr:uid="{1014341A-3CEF-44D0-B40A-5128F6B5E44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69" authorId="0" shapeId="0" xr:uid="{D450CE73-3419-4F02-9A55-CFD90DA8ED0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69" authorId="0" shapeId="0" xr:uid="{EA1B1E1A-419A-4DD4-9601-F374C04EFD1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69" authorId="0" shapeId="0" xr:uid="{BD323B7F-C49B-4565-8D5E-E108FDB13AB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69" authorId="0" shapeId="0" xr:uid="{27C4BDCC-E312-42F9-AF4C-7D0F57600F8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69" authorId="0" shapeId="0" xr:uid="{C2EF37DB-24E6-410B-92AB-D9C6A0CDED6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69" authorId="1" shapeId="0" xr:uid="{D0C72544-45F0-46D2-A473-DE9DA576010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69" authorId="0" shapeId="0" xr:uid="{82CE29B9-9FE8-4C1B-9012-DF2BEBE9C21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69" authorId="0" shapeId="0" xr:uid="{8987E534-B967-48E0-8F51-80BCA6B7742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69" authorId="0" shapeId="0" xr:uid="{6315DC9C-9564-424F-AD96-9993898765B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69" authorId="0" shapeId="0" xr:uid="{CFBD0FFB-6D98-4448-B8DB-DD6558D0BB3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0" authorId="0" shapeId="0" xr:uid="{CF31552D-5ACD-4762-8AA7-CB8843CEFDF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0" authorId="0" shapeId="0" xr:uid="{BDE528F6-CC50-482E-9733-FD38189CBAF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0" authorId="0" shapeId="0" xr:uid="{372A1545-9A17-4AFD-B37D-4E8EE21B6A9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0" authorId="0" shapeId="0" xr:uid="{13A89AFF-00DB-4A00-8ED1-4B13F607745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0" authorId="0" shapeId="0" xr:uid="{874B2765-6FA4-4A9B-9BD2-70CB9D3099E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0" authorId="1" shapeId="0" xr:uid="{9B452013-AEFC-4188-BB71-51A0D502EE6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0" authorId="0" shapeId="0" xr:uid="{7C64FA9B-DF2C-4800-9EBD-091A5EEFC87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0" authorId="0" shapeId="0" xr:uid="{30DB1DA0-71C5-457B-97D3-794DA8FBBF4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0" authorId="0" shapeId="0" xr:uid="{AAFC25D4-EC34-4710-A91F-5C019966784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0" authorId="0" shapeId="0" xr:uid="{F18BBC2C-E7F2-4467-83DA-7420BF1C267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1" authorId="0" shapeId="0" xr:uid="{8A2E4410-3403-4BC1-9519-24F5354C966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1" authorId="0" shapeId="0" xr:uid="{998EFD88-4C4B-43D4-B3BD-3FAA1B08415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1" authorId="0" shapeId="0" xr:uid="{FE1051A8-567C-4162-B10A-D7BAFCB3532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1" authorId="0" shapeId="0" xr:uid="{5B6940B2-FFB4-484D-9A44-8C00BCAAD92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1" authorId="0" shapeId="0" xr:uid="{88BD9753-8EA4-49DF-A96A-051A9B065D2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1" authorId="1" shapeId="0" xr:uid="{79DCA378-D203-495E-BC72-9C8385EB4E2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1" authorId="0" shapeId="0" xr:uid="{B6E94277-2F38-4947-B23A-011346B0A6A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1" authorId="0" shapeId="0" xr:uid="{B68EF9D8-5CB6-4887-B09B-F7E2D069EBE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1" authorId="0" shapeId="0" xr:uid="{8B1A99BA-6AF5-4314-849A-8299C490BB4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1" authorId="0" shapeId="0" xr:uid="{FAC90166-64B4-42D5-BD1D-7E039C31497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2" authorId="0" shapeId="0" xr:uid="{B229B03F-583B-446D-95D9-45732C3A49E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2" authorId="0" shapeId="0" xr:uid="{00687503-47FE-481C-A3EF-C5839935105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2" authorId="0" shapeId="0" xr:uid="{A1FE6D3D-73EE-42CB-B0C7-B9844C41C38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2" authorId="0" shapeId="0" xr:uid="{12A65CE4-990E-49A6-AB0B-4904B995D89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2" authorId="0" shapeId="0" xr:uid="{3F0FE7E7-1EC5-4F59-9B80-B5A062986C1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2" authorId="1" shapeId="0" xr:uid="{F12DE704-4095-4F68-99D3-7241D629439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2" authorId="0" shapeId="0" xr:uid="{5C67EE5F-0F8F-434F-9592-395AC5653EF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2" authorId="0" shapeId="0" xr:uid="{B0D6EA77-0C64-4A62-BC30-DBA5E6DF2B3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2" authorId="0" shapeId="0" xr:uid="{83061670-F7C5-4795-B06F-EFEF5B2884E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2" authorId="0" shapeId="0" xr:uid="{98CDE1C1-5739-4F03-A720-39083D10953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3" authorId="0" shapeId="0" xr:uid="{5B4BCFC3-2D0A-4A20-B11F-D187089B6B5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3" authorId="0" shapeId="0" xr:uid="{DE967017-B857-4FD4-AE63-5283FF269EF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3" authorId="0" shapeId="0" xr:uid="{124E4AA5-E5E5-403E-81C3-A22C9476CF8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3" authorId="0" shapeId="0" xr:uid="{40438F53-C6A0-421D-8601-7217F83008B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3" authorId="0" shapeId="0" xr:uid="{3193DAB2-A0FD-44FB-B12A-B74FD8D9875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3" authorId="1" shapeId="0" xr:uid="{8AA9A185-5C3F-4959-8EF9-C40CE9CE848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3" authorId="0" shapeId="0" xr:uid="{1500397D-E176-4773-94D5-280962AF4FF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3" authorId="0" shapeId="0" xr:uid="{8051033E-48C9-4239-BF62-8BDFDD22C84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3" authorId="0" shapeId="0" xr:uid="{321C7FE6-8B55-4878-942A-481EBFA32CB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3" authorId="0" shapeId="0" xr:uid="{5960C675-AD47-4DCB-8DF3-4527AF62164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4" authorId="0" shapeId="0" xr:uid="{119D0492-ADE6-4548-9255-E957B547740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4" authorId="0" shapeId="0" xr:uid="{4675E3C8-3A64-4E3D-96D0-36C2B49D893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4" authorId="0" shapeId="0" xr:uid="{AEF604DA-770E-432C-8E84-46F6DBEE70D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4" authorId="0" shapeId="0" xr:uid="{40BEED2C-ADE4-4817-BC71-78A403688F0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4" authorId="0" shapeId="0" xr:uid="{D826040F-ECF1-46CD-BC2F-59D01FD5889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4" authorId="1" shapeId="0" xr:uid="{058B9F93-2AE1-4335-986B-E89BE29F6C1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4" authorId="0" shapeId="0" xr:uid="{6DBBA996-B757-477F-86BD-FCE78E81078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4" authorId="0" shapeId="0" xr:uid="{8FF02B13-EEAF-4804-AFDA-4392BE1C6AD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4" authorId="0" shapeId="0" xr:uid="{A25F4EF2-1767-4593-8E93-921A1D4548B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4" authorId="0" shapeId="0" xr:uid="{E98E59F9-0AC2-46BA-90E0-76A174BA744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5" authorId="0" shapeId="0" xr:uid="{BDF42F31-4184-4374-BF16-0A1989B5FCD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5" authorId="0" shapeId="0" xr:uid="{8CB4C3CE-93C8-4C26-BB68-4288F024168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5" authorId="0" shapeId="0" xr:uid="{514DEE83-F225-42D6-BA01-F21872A33F0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5" authorId="0" shapeId="0" xr:uid="{1E66FA5B-2DAA-473C-B466-F8BF735A9B3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5" authorId="0" shapeId="0" xr:uid="{3535B255-AEA2-4933-95A6-9CD88D6C3AD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5" authorId="1" shapeId="0" xr:uid="{20181AED-AD64-403F-9E79-9831EBE6A7E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5" authorId="0" shapeId="0" xr:uid="{AFDC0C72-4B72-4705-96BE-ABD25B1CAF8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5" authorId="0" shapeId="0" xr:uid="{303B9EB9-3CAB-4D03-BED2-5B238C506AF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5" authorId="0" shapeId="0" xr:uid="{0CF69304-CF74-4D89-8FA8-C5FC23B8D70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5" authorId="0" shapeId="0" xr:uid="{AF8DAB47-3606-419E-A844-F29E0977AC4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6" authorId="0" shapeId="0" xr:uid="{D52246BA-0D77-4037-BA78-6B2E2A99E3E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6" authorId="0" shapeId="0" xr:uid="{B839DA21-0424-40C5-B827-1C406FA66CA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6" authorId="0" shapeId="0" xr:uid="{CD9E6F43-D916-424E-92F1-6C36A5B8400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6" authorId="0" shapeId="0" xr:uid="{CDA47DDE-72FD-4F1A-A297-CD930E2E70F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6" authorId="0" shapeId="0" xr:uid="{FFD0CADF-5D56-4F92-990C-243510F69E2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6" authorId="1" shapeId="0" xr:uid="{1102A19F-5804-4EBF-A38E-31894CEC66B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6" authorId="0" shapeId="0" xr:uid="{8EF7C770-187D-457B-8D42-6E2E10F2DDB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6" authorId="0" shapeId="0" xr:uid="{0899BFCB-5D01-44C4-8AB3-59A0C9EB9DE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6" authorId="0" shapeId="0" xr:uid="{239B4595-D344-4273-AC43-6F7C411E355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6" authorId="0" shapeId="0" xr:uid="{108D5FEC-F236-4B0A-93CA-D462B5392F1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7" authorId="0" shapeId="0" xr:uid="{C6C3401C-EDD3-4639-9FC8-B5845F94CFF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7" authorId="0" shapeId="0" xr:uid="{00630BAE-0631-45B3-A84D-CA74980A0AC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7" authorId="0" shapeId="0" xr:uid="{9EFCA70B-AC0E-4603-8031-E67FD89995C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7" authorId="0" shapeId="0" xr:uid="{75BF90F7-AF9E-4A5E-AC11-1ADC3F1B655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7" authorId="0" shapeId="0" xr:uid="{86F3EE18-F1AA-4F9A-87E2-3B4A175B8FE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7" authorId="1" shapeId="0" xr:uid="{9889B4EB-081C-4DDD-A2FC-23457333D22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7" authorId="0" shapeId="0" xr:uid="{75114E0D-2A31-4096-B3A7-76C98452DC4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7" authorId="0" shapeId="0" xr:uid="{CCFEB771-49B1-4980-BDF4-64F7690EA9B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7" authorId="0" shapeId="0" xr:uid="{AC6F120C-2591-43CB-8690-2FDA0AEFAC0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7" authorId="0" shapeId="0" xr:uid="{9612BA69-2BEB-4248-8E05-AC4C912B2C3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8" authorId="0" shapeId="0" xr:uid="{BDF4026C-A4F0-4CCB-B610-EDBC34D3515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8" authorId="0" shapeId="0" xr:uid="{672B9E4E-AC2C-4B2B-AA96-1B46063FF29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8" authorId="0" shapeId="0" xr:uid="{22DC018A-E54D-4E19-8BAC-FB14D49232F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8" authorId="0" shapeId="0" xr:uid="{D07A0EBE-2F28-4445-AB9A-779F22587C2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8" authorId="0" shapeId="0" xr:uid="{111274E3-C2B4-4C66-8E99-42C1DB6B34A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8" authorId="1" shapeId="0" xr:uid="{5481556A-5D7F-4CBD-8123-173D67BF693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8" authorId="0" shapeId="0" xr:uid="{5CBC684F-1D4B-46FF-9844-13CB62695C5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8" authorId="0" shapeId="0" xr:uid="{0C954E32-C6DD-4BB5-B290-F37B5BC2079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8" authorId="0" shapeId="0" xr:uid="{75F9EFD7-8589-4555-865E-EE9516D4895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8" authorId="0" shapeId="0" xr:uid="{955AB525-BDBA-4373-9767-676538A1D4D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79" authorId="0" shapeId="0" xr:uid="{BED0A469-5E46-4739-A300-D99F68EF169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79" authorId="0" shapeId="0" xr:uid="{F535475C-3B99-4678-93CA-04AB6EDB9C3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79" authorId="0" shapeId="0" xr:uid="{F8568047-CA6D-4654-B128-DCE550D158C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79" authorId="0" shapeId="0" xr:uid="{DD59A916-6A6E-4DB7-8123-171C985A438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79" authorId="0" shapeId="0" xr:uid="{567E29CC-6E03-4660-869F-CC2E95F0C0E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79" authorId="1" shapeId="0" xr:uid="{0AF1F9DF-3717-49AD-9188-11B8228A5B5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79" authorId="0" shapeId="0" xr:uid="{C0F83F69-077B-4107-BFBB-8A64116CFAB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79" authorId="0" shapeId="0" xr:uid="{E2603E5E-26E0-4E1A-B966-197027EB5B6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79" authorId="0" shapeId="0" xr:uid="{73DE226D-F0E3-400D-AA90-DFC6D87AE2A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79" authorId="0" shapeId="0" xr:uid="{1DD25365-320E-4BDB-B83E-6CA8BEFEA90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0" authorId="0" shapeId="0" xr:uid="{60709A81-79A2-4760-99AA-C48F215728A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0" authorId="0" shapeId="0" xr:uid="{119CD994-3EFF-4B96-9042-F5DB9167AC3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0" authorId="0" shapeId="0" xr:uid="{FE3F2E74-BC52-436F-A35D-914DBE69241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0" authorId="0" shapeId="0" xr:uid="{E5A2FC39-94EB-4F04-B0D9-DAF96D75346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0" authorId="0" shapeId="0" xr:uid="{42A51F48-5546-4BF1-8E4E-528B79E8683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0" authorId="1" shapeId="0" xr:uid="{3F56B1C1-3A95-4E04-A41B-E4D32B6AE68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0" authorId="0" shapeId="0" xr:uid="{64B7269A-9B9E-42FE-8D1A-E638979F8BA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0" authorId="0" shapeId="0" xr:uid="{CECD714E-091A-43F0-AC47-CA8C2BD46AF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0" authorId="0" shapeId="0" xr:uid="{91CC2BBA-2B61-4DCD-9457-B7C38B59833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0" authorId="0" shapeId="0" xr:uid="{F99D82DF-CC88-4CD7-A1A7-965DC7DD8C8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1" authorId="0" shapeId="0" xr:uid="{4D09A03B-75C7-4360-AB35-3598325E1B9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1" authorId="0" shapeId="0" xr:uid="{E687FC5A-6BB7-4C8D-8F43-92AE3577607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1" authorId="0" shapeId="0" xr:uid="{A43D85E0-9549-4545-A8A8-50EE6417DFD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1" authorId="0" shapeId="0" xr:uid="{E9E436C5-3244-4FA9-8853-29155A46666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1" authorId="0" shapeId="0" xr:uid="{FB3FB9BE-36EB-410D-96C5-6E0923BCE6A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1" authorId="1" shapeId="0" xr:uid="{6BB51AF8-2E49-4AC9-864A-5857C345D04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1" authorId="0" shapeId="0" xr:uid="{9E288FB4-2C26-4247-A9FB-6500F6FCE2F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1" authorId="0" shapeId="0" xr:uid="{16E94C14-7CC1-4532-8EED-C5A83F34828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1" authorId="0" shapeId="0" xr:uid="{3E94D707-F376-4E3D-999C-9BCF372F607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1" authorId="0" shapeId="0" xr:uid="{8BD7A265-3A15-4933-BD3A-BAF0CB38693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2" authorId="0" shapeId="0" xr:uid="{5309791F-1E8D-4F22-8A0D-5D419AD3793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2" authorId="0" shapeId="0" xr:uid="{744B388B-F86C-42EC-928E-C3D8BE81237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2" authorId="0" shapeId="0" xr:uid="{DC607FF4-9064-4288-9865-7463E626399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2" authorId="0" shapeId="0" xr:uid="{B3C1CDB6-7DDF-42BA-BAF5-7C507120C9A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2" authorId="0" shapeId="0" xr:uid="{FCE0888E-FE71-4126-B74C-6CB9E238D2A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2" authorId="1" shapeId="0" xr:uid="{A81735B0-2057-4B11-B618-32D84291FFA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2" authorId="0" shapeId="0" xr:uid="{463E2546-93AA-4381-9237-5E55421BB7C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2" authorId="0" shapeId="0" xr:uid="{CAAD39FF-5858-4EFC-A075-C393847E556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2" authorId="0" shapeId="0" xr:uid="{D9B008CE-F48A-4819-B8DD-CFFB43ED947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2" authorId="0" shapeId="0" xr:uid="{E95843A7-B0D6-4D7C-ACFC-C18150E2B25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3" authorId="0" shapeId="0" xr:uid="{785AB7B9-95D6-43B8-95EF-EA6F391EB6C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3" authorId="0" shapeId="0" xr:uid="{5B6826E5-B3B7-4484-B1D0-2AF9B52E643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3" authorId="0" shapeId="0" xr:uid="{231E7F93-6DD6-46AD-B8C1-05584C5C699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3" authorId="0" shapeId="0" xr:uid="{F41E8086-D8A5-49DC-95F7-A7944705B3B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3" authorId="0" shapeId="0" xr:uid="{EAA7F28A-9243-4D5D-A529-27546F70ED4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3" authorId="1" shapeId="0" xr:uid="{E9D0BF55-8B01-44B6-B3FA-F7A01727163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3" authorId="0" shapeId="0" xr:uid="{99A26180-94C8-4EC2-AE4B-219508CC659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3" authorId="0" shapeId="0" xr:uid="{784DBA55-F697-4C49-87F3-2E4DA4A664B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3" authorId="0" shapeId="0" xr:uid="{EA418917-9297-4354-92DF-187B427CEA9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3" authorId="0" shapeId="0" xr:uid="{98142EC0-1D82-44C0-B7EE-FDBFACDF124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4" authorId="0" shapeId="0" xr:uid="{54BDCC79-C740-4BE4-A813-297F8AB8313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4" authorId="0" shapeId="0" xr:uid="{7B5333BC-2C77-4333-B8C6-0159133E411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4" authorId="0" shapeId="0" xr:uid="{09B51016-403D-47DA-9B8A-39254C22426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4" authorId="0" shapeId="0" xr:uid="{F6FC036E-6D3F-4BF9-8C66-7668D917D54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4" authorId="0" shapeId="0" xr:uid="{A3DC3802-6AD6-40FC-9015-82EFE13DCEA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4" authorId="1" shapeId="0" xr:uid="{0DF3CED4-4873-4CE2-B21D-074945EF3A0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4" authorId="0" shapeId="0" xr:uid="{3DB4B798-FB7D-492C-8646-7578FB6C61D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4" authorId="0" shapeId="0" xr:uid="{48AD2280-FDB2-4799-A56A-0A514DD790B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4" authorId="0" shapeId="0" xr:uid="{404FC670-19DE-46C1-8857-4DC8420B1B4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4" authorId="0" shapeId="0" xr:uid="{43A9D308-C16E-4D90-9D80-25805376132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5" authorId="0" shapeId="0" xr:uid="{8362507F-4916-479B-87C2-8080E551DB3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5" authorId="0" shapeId="0" xr:uid="{D1A9459F-1770-4106-884B-5066C1975B3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5" authorId="0" shapeId="0" xr:uid="{A7ED3E4A-E367-4BC7-8E1F-B227EDEF5CB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5" authorId="0" shapeId="0" xr:uid="{23B6B750-DD2F-4916-AD99-8F6DBD6FBB8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5" authorId="0" shapeId="0" xr:uid="{8F3475B9-E402-41F7-A575-747BEE257D3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5" authorId="1" shapeId="0" xr:uid="{BB5DBB18-33DB-45AE-9CE1-FD4A2037277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5" authorId="0" shapeId="0" xr:uid="{B72174A4-81C1-4E94-A5AB-675703BC302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5" authorId="0" shapeId="0" xr:uid="{16CCB619-6154-46F1-85FE-EE1F6BC87E3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5" authorId="0" shapeId="0" xr:uid="{B7BAF8B0-667B-4FAA-9DBE-6F2480FB769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5" authorId="0" shapeId="0" xr:uid="{E6535CCD-BEBE-43F2-B45B-0B5F8029950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6" authorId="0" shapeId="0" xr:uid="{56CB06F7-6C54-43D6-9447-8B1B31BA4AD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6" authorId="0" shapeId="0" xr:uid="{1D601C57-5CAF-4E0F-A430-BE9A9695F63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6" authorId="0" shapeId="0" xr:uid="{AABD4223-F66E-478E-BBDD-71016DACAD5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6" authorId="0" shapeId="0" xr:uid="{68D48BC0-2DA7-47D4-935B-D12DC0FE75C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6" authorId="0" shapeId="0" xr:uid="{8EFD90AD-8570-49BB-81AA-C14B28FBC17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6" authorId="1" shapeId="0" xr:uid="{7D257837-379A-4B53-B5C1-E66CBC3FEFE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6" authorId="0" shapeId="0" xr:uid="{C039DD5C-C0C7-4897-AD00-480EEF3B203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6" authorId="0" shapeId="0" xr:uid="{78C3C79E-CD47-4B10-AA90-01E3CD37C88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6" authorId="0" shapeId="0" xr:uid="{82861188-5048-4119-9F5C-A62CAC665F9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6" authorId="0" shapeId="0" xr:uid="{17041371-BA53-49F6-A16D-3B1E51948C3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7" authorId="0" shapeId="0" xr:uid="{169AC3F2-08B2-43E7-86A0-AC98CB93EA6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7" authorId="0" shapeId="0" xr:uid="{BB4E2610-C6A7-4E69-9560-F55A021C9F7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7" authorId="0" shapeId="0" xr:uid="{71B0BB7E-2DC4-4C77-BB91-4CE65D68113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7" authorId="0" shapeId="0" xr:uid="{F23681A2-6DD3-4861-8E24-C8B087E3AAA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7" authorId="0" shapeId="0" xr:uid="{B69841D8-EDC3-4736-AA13-6C6F13AAD69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7" authorId="1" shapeId="0" xr:uid="{BA765BA5-1468-463F-836D-8C3E8C50B49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7" authorId="0" shapeId="0" xr:uid="{953F22F9-FBA6-4989-8125-05362AA100D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7" authorId="0" shapeId="0" xr:uid="{B59F4E75-B1CC-4D80-8C72-2E21B0B0938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7" authorId="0" shapeId="0" xr:uid="{6158E989-BC01-42A0-8DBB-2DC56E5CD1F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7" authorId="0" shapeId="0" xr:uid="{6C9E3FD4-F5E2-4F66-9247-8FA2A8F8B0E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8" authorId="0" shapeId="0" xr:uid="{C16591D0-503A-4CEF-8C07-A45A5F16E66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8" authorId="0" shapeId="0" xr:uid="{6542527D-AE8B-4CF7-953A-B30835F27EF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8" authorId="0" shapeId="0" xr:uid="{119CE0A3-00D5-49F0-A038-899CA05D8D9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8" authorId="0" shapeId="0" xr:uid="{16B04C9D-BE37-4DF9-B792-8F1D3D4DEB5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8" authorId="0" shapeId="0" xr:uid="{FB630886-29AD-4C81-B493-B96F7B1C7D3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8" authorId="1" shapeId="0" xr:uid="{8C6EF15E-E7E4-454E-B19C-CFA061230F7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8" authorId="0" shapeId="0" xr:uid="{7726E53D-B95D-446D-84AF-8173C33F256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8" authorId="0" shapeId="0" xr:uid="{F1E7F51F-A4E1-43AC-A7F0-212A2F653FA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8" authorId="0" shapeId="0" xr:uid="{5BE9DF33-125B-406C-9868-DE5F6347ADA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8" authorId="0" shapeId="0" xr:uid="{ECC7A261-BE4A-4367-97C4-E626FF98E62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89" authorId="0" shapeId="0" xr:uid="{8ECDA68D-B73E-4657-BB0A-DACEB296FB3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89" authorId="0" shapeId="0" xr:uid="{E2F4DF91-234E-472E-AD89-ECF9059341C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89" authorId="0" shapeId="0" xr:uid="{37EAD017-90B6-4BB7-AAEE-CD3DBDEF4DB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89" authorId="0" shapeId="0" xr:uid="{F1A0D163-1823-40CE-B2C0-43572C7C37D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89" authorId="0" shapeId="0" xr:uid="{971D0000-AF54-4D51-9549-11044A63DCE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89" authorId="1" shapeId="0" xr:uid="{74D831EE-E6C5-4A62-ADAF-85F8A968AA0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89" authorId="0" shapeId="0" xr:uid="{C160FB03-1501-4494-94F1-76A79E0F306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89" authorId="0" shapeId="0" xr:uid="{26F0B417-8CE0-46C8-B2AF-F1C627F771A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89" authorId="0" shapeId="0" xr:uid="{D99A147A-D4F2-43AA-B517-C63C03C2955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89" authorId="0" shapeId="0" xr:uid="{A5C47DE0-F92E-4F7F-AD57-1272959F192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0" authorId="0" shapeId="0" xr:uid="{E82ED126-4FEF-4AFA-AF85-B5858CEB4D1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0" authorId="0" shapeId="0" xr:uid="{AC69FDC5-B69A-4C3A-8477-4F30E7124E1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0" authorId="0" shapeId="0" xr:uid="{69AA49C9-ED00-4ECE-A974-36DE0A9433E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0" authorId="0" shapeId="0" xr:uid="{D5D8385A-497D-487D-9C00-79214DDA8B9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0" authorId="0" shapeId="0" xr:uid="{98265A6F-DA17-42DE-A7BB-60CD1063185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0" authorId="1" shapeId="0" xr:uid="{8FE788A1-5DC6-4E78-ABE3-2E199E56D71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0" authorId="0" shapeId="0" xr:uid="{B37A0A86-F9B6-48F6-B435-CA379D5A0A1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0" authorId="0" shapeId="0" xr:uid="{C3D681DD-9AA9-4E56-BC75-9A09EB4C492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0" authorId="0" shapeId="0" xr:uid="{78D149D3-CC68-4D1B-AB97-E6E5053BD9C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0" authorId="0" shapeId="0" xr:uid="{4C172A22-4C4F-4605-935B-E6842798EBF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1" authorId="0" shapeId="0" xr:uid="{BB5959E3-76A6-4803-9563-6C04EF3DC94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1" authorId="0" shapeId="0" xr:uid="{24B80E9E-F223-4120-BEC2-6EDA4A23C12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1" authorId="0" shapeId="0" xr:uid="{68A1C5EC-E00E-4796-8196-85EDF0C9CF0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1" authorId="0" shapeId="0" xr:uid="{365320F7-91E3-4CA7-A2B9-597C587738E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1" authorId="0" shapeId="0" xr:uid="{5408F231-3FFA-4858-8920-9F3F3485611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1" authorId="1" shapeId="0" xr:uid="{E40F3118-0D70-481B-9800-72EF8945341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1" authorId="0" shapeId="0" xr:uid="{53AF34B5-609F-4CDD-ACF0-AFBA590A5EE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1" authorId="0" shapeId="0" xr:uid="{15505D01-A1B1-49F7-A755-84D217D71E1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1" authorId="0" shapeId="0" xr:uid="{EFC743E6-34EE-4772-8AE3-AA6F89121C8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1" authorId="0" shapeId="0" xr:uid="{F4A64B2A-FA08-4100-AA57-9581A9389CF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2" authorId="0" shapeId="0" xr:uid="{0D8D9738-42BF-4614-9697-CA81480EBFE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2" authorId="0" shapeId="0" xr:uid="{239945DB-9259-4EC0-9D40-9E76A97F2CE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2" authorId="0" shapeId="0" xr:uid="{82939A46-D93B-4581-82AC-A72EE5D88E0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2" authorId="0" shapeId="0" xr:uid="{BBBAEDD7-0F4A-47C8-9F98-2111E100731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2" authorId="0" shapeId="0" xr:uid="{C9152C17-5872-4E67-82A0-0FCF35D2545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2" authorId="1" shapeId="0" xr:uid="{E4734EB3-48E9-4C0A-81D1-6E12A5F1C7A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2" authorId="0" shapeId="0" xr:uid="{F6CF0F0F-BA22-407F-9684-4566F029CBA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2" authorId="0" shapeId="0" xr:uid="{92A55BAA-5698-4270-8611-0E1A122BB42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2" authorId="0" shapeId="0" xr:uid="{880E7F0E-D994-434A-8823-E4D3FE94DA6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2" authorId="0" shapeId="0" xr:uid="{C702C76B-F041-49F0-90FB-FDD4BEF33EE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3" authorId="0" shapeId="0" xr:uid="{B7468581-0ABC-475C-9CB2-7A21686162C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3" authorId="0" shapeId="0" xr:uid="{2DDF4912-17E6-4A16-84E4-FB6D3604048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3" authorId="0" shapeId="0" xr:uid="{073F963D-76B3-42DF-8295-E250BBCD1CB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3" authorId="0" shapeId="0" xr:uid="{39680B06-07A9-4734-A75A-1E399A32467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3" authorId="0" shapeId="0" xr:uid="{8D763752-0C78-4DC8-BB86-AEFE272E921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3" authorId="1" shapeId="0" xr:uid="{383DB56E-6CC7-4AEA-A487-A397766288A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3" authorId="0" shapeId="0" xr:uid="{AFD3AD04-1A33-4CAD-B7A8-64717903DE5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3" authorId="0" shapeId="0" xr:uid="{7C6A9806-AFE7-45AD-AE09-43A92898BB7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3" authorId="0" shapeId="0" xr:uid="{7BEB1458-3A91-4EA9-87B3-04C014333B4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3" authorId="0" shapeId="0" xr:uid="{2FD3913E-6A93-4DAE-99BE-53C823ADE76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4" authorId="0" shapeId="0" xr:uid="{D88E7DC9-4E08-4586-B8BA-D6D08F6533C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4" authorId="0" shapeId="0" xr:uid="{E6A6C249-5D05-43FC-BE74-AE75305515B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4" authorId="0" shapeId="0" xr:uid="{23004D3D-306C-46D9-9651-CF59D56BC8F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4" authorId="0" shapeId="0" xr:uid="{7AFE343F-5E5F-45AA-A35A-FCAE8EE781E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4" authorId="0" shapeId="0" xr:uid="{BEDBBAFE-0DE1-476C-AA6D-AB7684FDAB0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4" authorId="1" shapeId="0" xr:uid="{214F682D-4654-4903-8A02-EF433C6D3D5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4" authorId="0" shapeId="0" xr:uid="{864046F3-DFF5-4432-811E-D3108A61C55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4" authorId="0" shapeId="0" xr:uid="{BEE0B6BE-1D7A-4203-A596-BE66670952D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4" authorId="0" shapeId="0" xr:uid="{CA8A43AD-C564-4255-8B70-32EEAD14269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4" authorId="0" shapeId="0" xr:uid="{5B59606A-BC28-41C9-B30D-B0F71C071C6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5" authorId="0" shapeId="0" xr:uid="{B1B6A5E2-0F27-4A1A-BE0B-116C17A9F50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5" authorId="0" shapeId="0" xr:uid="{C86063E9-5181-4766-86C8-779F5796773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5" authorId="0" shapeId="0" xr:uid="{092FA855-EBB8-48A2-9644-B87F44E384E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5" authorId="0" shapeId="0" xr:uid="{724B6AFC-6432-4294-9784-41916C5452D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5" authorId="0" shapeId="0" xr:uid="{A0D0A05D-F256-4703-BF12-01999AB66A1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5" authorId="1" shapeId="0" xr:uid="{96194BB8-E40B-4F43-AB58-7576DD3D565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5" authorId="0" shapeId="0" xr:uid="{DD275E1E-1358-46DB-A176-9D60238FFD1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5" authorId="0" shapeId="0" xr:uid="{2D766A01-932E-41C5-A1A1-7E0A9E38B93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5" authorId="0" shapeId="0" xr:uid="{2FA194A8-07DF-4BD2-BE3B-4C098F96150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5" authorId="0" shapeId="0" xr:uid="{FC1FD944-B790-4CDC-91C7-43C84C87B02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6" authorId="0" shapeId="0" xr:uid="{A9938907-45C0-4FDC-821A-21755FCB79F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6" authorId="0" shapeId="0" xr:uid="{09857D55-5572-4532-94E3-C95F454E678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6" authorId="0" shapeId="0" xr:uid="{A279207F-C1E6-498D-B2E4-FBF5D23ADBF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6" authorId="0" shapeId="0" xr:uid="{056F8EBF-D45D-4128-97A0-1C1EA7B1A82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6" authorId="0" shapeId="0" xr:uid="{7FE76D79-C21F-44C3-A3D0-5358E7CC691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6" authorId="1" shapeId="0" xr:uid="{7916E86B-79FD-48C3-A0DF-9866298A0E9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6" authorId="0" shapeId="0" xr:uid="{9DB1EEFE-05E8-4096-80E1-28BF0F924D5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6" authorId="0" shapeId="0" xr:uid="{E82B2F14-BFCE-415C-ABAC-07856A7BC1D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6" authorId="0" shapeId="0" xr:uid="{2EDB7E8F-1271-4CBD-B58F-68326112C45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6" authorId="0" shapeId="0" xr:uid="{E3F115D6-C547-48CF-843F-B868942CA78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7" authorId="0" shapeId="0" xr:uid="{AB0E361B-EBA3-4353-B9E0-CF868A67290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7" authorId="0" shapeId="0" xr:uid="{26D474CB-B54A-404C-983C-D16090259F9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7" authorId="0" shapeId="0" xr:uid="{60D5B194-DDB2-4BB6-9042-E1BC8BC63FE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7" authorId="0" shapeId="0" xr:uid="{2B152707-C4F6-4C8E-9B63-895498B87C2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7" authorId="0" shapeId="0" xr:uid="{AC23D76C-44DA-4D9F-9F02-3FFAC53364D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7" authorId="1" shapeId="0" xr:uid="{C047FE48-C07A-44B6-A63D-D81B3F4575B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7" authorId="0" shapeId="0" xr:uid="{A93ABE32-AFF5-47FC-9C34-CD3B659F355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7" authorId="0" shapeId="0" xr:uid="{9DF017E6-F3A8-476A-82DC-3DDE628FE7F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7" authorId="0" shapeId="0" xr:uid="{60175297-CC18-4295-BFEC-D1FE905107C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7" authorId="0" shapeId="0" xr:uid="{8567832C-85C9-4EEE-B8AE-B76FCE5D622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8" authorId="0" shapeId="0" xr:uid="{178C93FC-06A3-40E5-A947-FCE601B3D00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8" authorId="0" shapeId="0" xr:uid="{B8F8B5AD-5DA2-4BC9-A9E2-1EC4E162780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8" authorId="0" shapeId="0" xr:uid="{2D3A422C-E2AA-4B9F-ADEC-E4BA28E1003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8" authorId="0" shapeId="0" xr:uid="{7B8C79F2-183A-4469-9AFE-9D3A57F2158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8" authorId="0" shapeId="0" xr:uid="{8E7BB90C-456E-4BF1-BBB1-DBB329FBC6D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8" authorId="1" shapeId="0" xr:uid="{234462F3-BD27-4179-BBF4-27204911064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8" authorId="0" shapeId="0" xr:uid="{6234B52E-2A2D-4F57-AB89-8CDC35E7A02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8" authorId="0" shapeId="0" xr:uid="{40166B29-4718-4C2B-9428-4AAA4EE1B08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8" authorId="0" shapeId="0" xr:uid="{CDF44F40-75EA-4D25-BE11-BF10585AD3E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8" authorId="0" shapeId="0" xr:uid="{7D959E85-E173-4289-B3E1-BC0955AE87B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599" authorId="0" shapeId="0" xr:uid="{E8E2007B-4924-4494-A01C-11F75028FA9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599" authorId="0" shapeId="0" xr:uid="{E0F30375-E1CE-45F6-A057-88CE4353691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599" authorId="0" shapeId="0" xr:uid="{2037C2F5-95B4-47B7-8196-02C511A2193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599" authorId="0" shapeId="0" xr:uid="{1593A4A6-4666-41D6-95C8-CE337556169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599" authorId="0" shapeId="0" xr:uid="{F2364AD8-7E85-498D-AF70-31922E26EC0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599" authorId="1" shapeId="0" xr:uid="{833374B2-FBAF-4A97-9390-B82DDEC1B94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599" authorId="0" shapeId="0" xr:uid="{DD7C9BB5-F043-46D3-8875-7B150FFE258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599" authorId="0" shapeId="0" xr:uid="{911A396A-3BE2-4B19-A542-FB4D455079A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599" authorId="0" shapeId="0" xr:uid="{402D9536-251B-4040-81D1-7438F655AAC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599" authorId="0" shapeId="0" xr:uid="{4D4A420E-F40E-412C-85FB-DA51B3B10AE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0" authorId="0" shapeId="0" xr:uid="{D6B302FA-9AB2-495C-BA98-A32031028E5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0" authorId="0" shapeId="0" xr:uid="{CBE2906E-D4E1-40A9-81C4-54FFEB490B7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0" authorId="0" shapeId="0" xr:uid="{3CC79DE8-4D13-4E54-9101-845E8BD48AF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0" authorId="0" shapeId="0" xr:uid="{2E30A0FD-A347-41F5-A30D-58B2C3E55D7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0" authorId="0" shapeId="0" xr:uid="{F07D2E3E-E197-4021-B932-6268787119C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0" authorId="1" shapeId="0" xr:uid="{83879B62-22C4-42FD-8AC8-FCC82EB5318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0" authorId="0" shapeId="0" xr:uid="{AD603F42-9062-4D0C-B746-33F00D9ADDE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0" authorId="0" shapeId="0" xr:uid="{4A0D910C-053A-4E41-9A2A-67FB652BD77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0" authorId="0" shapeId="0" xr:uid="{7F7A684A-5517-467B-A5ED-982C1E27885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0" authorId="0" shapeId="0" xr:uid="{E71E5884-F5C9-41EC-9D0B-8C4FEEAC3EA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1" authorId="0" shapeId="0" xr:uid="{FF0FA60F-26CB-4EEA-A354-E278DF97BF5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1" authorId="0" shapeId="0" xr:uid="{948B5D45-7EAD-4BF8-8ED3-7E00337DED3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1" authorId="0" shapeId="0" xr:uid="{48F0E2A7-DDB4-49D3-9EB8-570A1584AA7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1" authorId="0" shapeId="0" xr:uid="{B8CD4F15-7F92-4C3A-83EB-0EB964A36BA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1" authorId="0" shapeId="0" xr:uid="{4A3D1DB0-3431-48EF-B4EB-2412A7BA4A2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1" authorId="1" shapeId="0" xr:uid="{B3BD3B65-8D7F-4B0D-8B67-0F73A9DC193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1" authorId="0" shapeId="0" xr:uid="{BCF0D542-F523-4EF7-B3C1-34DC95AA18D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1" authorId="0" shapeId="0" xr:uid="{BB7C3CE8-D16C-4D1F-AC35-C06D5E9D7D7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1" authorId="0" shapeId="0" xr:uid="{DDEDB4D0-4F3C-4B7B-B20A-86062375C5E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1" authorId="0" shapeId="0" xr:uid="{92289C38-9121-429C-B049-E4E0F93DD6B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2" authorId="0" shapeId="0" xr:uid="{592BB54B-6419-4A07-9396-D616DC0441F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2" authorId="0" shapeId="0" xr:uid="{8B11C79D-B3B0-4EC5-943B-716A9CF4707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2" authorId="0" shapeId="0" xr:uid="{9AB020FC-6708-46E5-B208-3F85BA0F3E1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2" authorId="0" shapeId="0" xr:uid="{B29F7C54-7441-4659-A543-862B9A6361C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2" authorId="0" shapeId="0" xr:uid="{AA596D8D-278E-412D-86C5-3720DA9117F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2" authorId="1" shapeId="0" xr:uid="{95DE696A-57B8-48B5-8B0A-1FCADD63773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2" authorId="0" shapeId="0" xr:uid="{7646B15F-6D2F-4A78-B4F5-91BBC045345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2" authorId="0" shapeId="0" xr:uid="{EA6744EF-7DEB-4D70-A28B-DBE8587AAB5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2" authorId="0" shapeId="0" xr:uid="{5F0B3265-D607-4BDF-AFCF-CE4E1FD189D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2" authorId="0" shapeId="0" xr:uid="{0B8CC126-300A-41BC-8691-B518A6437A5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3" authorId="0" shapeId="0" xr:uid="{75CE617C-8539-451C-8F77-E984BE0E364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3" authorId="0" shapeId="0" xr:uid="{92DD0370-EB3B-4389-BEA6-8869B246EB8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3" authorId="0" shapeId="0" xr:uid="{C74FA5E8-9B34-49AD-B72A-CF4434951A8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3" authorId="0" shapeId="0" xr:uid="{47DA62D7-5CB1-4D76-949A-06C726709C5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3" authorId="0" shapeId="0" xr:uid="{FBE4E756-CE61-44CB-9902-8BF53628AF2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3" authorId="1" shapeId="0" xr:uid="{03836514-AAC3-4D2C-A8BE-FD9FA6CD946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3" authorId="0" shapeId="0" xr:uid="{07917499-02D7-4B2A-B8D6-D6E86987FDE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3" authorId="0" shapeId="0" xr:uid="{27E92D1C-8FDF-4DA6-BFCE-634A84E08FE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3" authorId="0" shapeId="0" xr:uid="{F191D65C-BEBB-4F92-B0E0-C62E5FEC381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3" authorId="0" shapeId="0" xr:uid="{93EEA35D-85ED-4B9F-9585-DC3D6FBCBCF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4" authorId="0" shapeId="0" xr:uid="{6143BAE9-F520-4F07-A1FE-293BBC013D9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4" authorId="0" shapeId="0" xr:uid="{C6F6AEB9-9366-43BB-B8B0-441EDBD2DBC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4" authorId="0" shapeId="0" xr:uid="{74D941A8-EE26-496E-8E16-195622938D2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4" authorId="0" shapeId="0" xr:uid="{55FB8412-2E8A-46B9-A509-48F2CA7972D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4" authorId="0" shapeId="0" xr:uid="{41997D6C-2E46-49AB-AED2-BFA98FBA09C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4" authorId="1" shapeId="0" xr:uid="{96171F27-8A58-4A1C-AB7A-5CDB18B9518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4" authorId="0" shapeId="0" xr:uid="{34AAACBC-C184-4BF8-940B-14BC91A91E6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4" authorId="0" shapeId="0" xr:uid="{8C7952F7-30CF-4953-B320-EA198B51EBD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4" authorId="0" shapeId="0" xr:uid="{D1919F8C-1C7F-44B3-AF3E-D24CBCB2E31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4" authorId="0" shapeId="0" xr:uid="{49804741-EDF4-463A-B796-E196E3AC942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5" authorId="0" shapeId="0" xr:uid="{E5FBCB2B-023F-4782-9670-08D8B8BDE96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5" authorId="0" shapeId="0" xr:uid="{87528AC6-66D3-4E7D-A3B3-D67C189BD3E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5" authorId="0" shapeId="0" xr:uid="{0CE777E1-67F7-4193-A79C-C99A0B77881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5" authorId="0" shapeId="0" xr:uid="{DA627675-9D3E-46F5-A306-03533A040CC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5" authorId="0" shapeId="0" xr:uid="{C70841B6-B754-4692-B6DD-5EFAAEF7609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5" authorId="1" shapeId="0" xr:uid="{0B972E28-1F52-41DD-B6EA-CDBDC0D5405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5" authorId="0" shapeId="0" xr:uid="{72132D14-813C-401A-8C5B-2FA3BDE4A72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5" authorId="0" shapeId="0" xr:uid="{AE7150D3-5873-40A9-97F9-159F9C13B24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5" authorId="0" shapeId="0" xr:uid="{F151F687-F199-4621-AE01-1F15BA648E8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5" authorId="0" shapeId="0" xr:uid="{A91FDEB0-1C4E-4D51-A98F-C50193942C1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6" authorId="0" shapeId="0" xr:uid="{0F18B209-09B6-4D2F-9814-62A049DD4A1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6" authorId="0" shapeId="0" xr:uid="{5A627F40-37F2-4033-8A8F-564636F823C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6" authorId="0" shapeId="0" xr:uid="{CA3B4B2B-6041-4EDC-9167-93FDB8DF839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6" authorId="0" shapeId="0" xr:uid="{61B562E6-89C3-4627-BFDD-2683CA7883F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6" authorId="0" shapeId="0" xr:uid="{61E522CB-4A70-4BB8-AA84-C7D0ADD8FF0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6" authorId="1" shapeId="0" xr:uid="{E1ED4A72-F8D0-49FA-BAFB-08E077B86CF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6" authorId="0" shapeId="0" xr:uid="{657E5FC1-8760-49EB-95BB-7ACE1EA9986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6" authorId="0" shapeId="0" xr:uid="{4D7A2B43-34A3-4860-9B3E-45D39C4DA4A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6" authorId="0" shapeId="0" xr:uid="{1C824240-5B4A-414A-92F4-09FC3C894C1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6" authorId="0" shapeId="0" xr:uid="{16BA0E8B-740C-4054-B88C-E3AEC71B9F9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7" authorId="0" shapeId="0" xr:uid="{46CC91BD-5A5B-4A85-AD3D-023FDB059EA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7" authorId="0" shapeId="0" xr:uid="{236CE63D-13CE-4B7A-9EBA-10705A84C84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7" authorId="0" shapeId="0" xr:uid="{1795BC23-132B-44BB-A47D-D68B3858D10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7" authorId="0" shapeId="0" xr:uid="{09711848-0D11-4C99-B24F-A1A19AB32A3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7" authorId="0" shapeId="0" xr:uid="{603B00FB-DF94-4393-9C81-32DC3871BAD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7" authorId="1" shapeId="0" xr:uid="{74F3A1BD-7BB4-4F43-B819-A88A0AA1989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7" authorId="0" shapeId="0" xr:uid="{EB494F52-0F8B-470F-B5D5-4C51CFF2B18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7" authorId="0" shapeId="0" xr:uid="{098E2B3B-763F-4857-AEF6-CAE73011465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7" authorId="0" shapeId="0" xr:uid="{35F0F892-D0FC-4AE7-9577-6B9B9892344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7" authorId="0" shapeId="0" xr:uid="{76ADFD81-870C-4222-9384-B034EA5D0ED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8" authorId="0" shapeId="0" xr:uid="{59063C01-215D-48A7-94B5-D51AF42A60E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8" authorId="0" shapeId="0" xr:uid="{342227A9-06A3-4D1A-A37C-E2A355D72C8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8" authorId="0" shapeId="0" xr:uid="{611C1BB3-7F18-437E-B8BA-C0C8A1869C5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8" authorId="0" shapeId="0" xr:uid="{F0BCDE06-4E91-4F88-8B13-C3822DF709B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8" authorId="0" shapeId="0" xr:uid="{C7D225E0-2386-42E3-AB91-858CA563139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8" authorId="1" shapeId="0" xr:uid="{B4972430-5E6D-493D-A285-CF2EE75D004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8" authorId="0" shapeId="0" xr:uid="{68717AAB-0FDD-4CFE-A190-B80878E8BE3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8" authorId="0" shapeId="0" xr:uid="{717E2FE5-0CD6-4C13-BBA9-741AB844688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8" authorId="0" shapeId="0" xr:uid="{26AD4D48-21C2-4FDD-9857-DD940D4BD1C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8" authorId="0" shapeId="0" xr:uid="{318110AA-291D-49AB-A923-506E0F9C7EB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09" authorId="0" shapeId="0" xr:uid="{F4BC93DB-D559-4E0A-A372-501B05C9E26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09" authorId="0" shapeId="0" xr:uid="{3F396280-65AF-41A5-A8EB-2B2B1E08FFF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09" authorId="0" shapeId="0" xr:uid="{5A4538EC-B23C-411A-B264-2D10CF41871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09" authorId="0" shapeId="0" xr:uid="{8D1835D6-3638-48C2-957D-A11FCC7FABF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09" authorId="0" shapeId="0" xr:uid="{90AC290D-6D4E-4D49-A37E-BE0C2C8B9E0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09" authorId="1" shapeId="0" xr:uid="{88ED92DC-E70B-42F9-BFCF-D167C7DE1EC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09" authorId="0" shapeId="0" xr:uid="{C222E92A-6782-47E3-8F5B-7C4D07705CB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09" authorId="0" shapeId="0" xr:uid="{54D50317-9D41-4584-BA59-97DD61F23C3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09" authorId="0" shapeId="0" xr:uid="{36619A57-1B47-4ADA-AC9A-341EEDF861E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09" authorId="0" shapeId="0" xr:uid="{E4026620-FA87-4DA4-9357-8D77FCB5B5B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0" authorId="0" shapeId="0" xr:uid="{183C6A1E-77BA-4675-B125-B603654D731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0" authorId="0" shapeId="0" xr:uid="{4CC45522-EA36-41B3-8F31-22FEFEAB2E3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0" authorId="0" shapeId="0" xr:uid="{5EDF16D8-8812-4CCC-903B-3B54600CDA4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0" authorId="0" shapeId="0" xr:uid="{8AE6EA32-6878-4C0F-BDF7-8DB84BAF3BF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0" authorId="0" shapeId="0" xr:uid="{8D83B13D-6975-46D7-870F-C5DE7CE3CB7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0" authorId="1" shapeId="0" xr:uid="{0C0039E0-F2C1-4AAC-BD9D-153D4ABDFE9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0" authorId="0" shapeId="0" xr:uid="{E17C4FE8-B817-4386-8F56-912207629FB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0" authorId="0" shapeId="0" xr:uid="{AA1CC450-615D-4755-BCB0-07FB7D70158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0" authorId="0" shapeId="0" xr:uid="{D3F3D0EE-D40C-4FA7-B393-9CC82553A2E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0" authorId="0" shapeId="0" xr:uid="{E4BC1032-1321-48B6-B372-F57EBFB7966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1" authorId="0" shapeId="0" xr:uid="{891EBB0E-25E1-4241-8097-DB5BEFD6323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1" authorId="0" shapeId="0" xr:uid="{D475A954-264B-4F0A-9A2F-B5CBD86365F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1" authorId="0" shapeId="0" xr:uid="{D4097D73-75D5-4FDB-A6AD-986DC78BC8F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1" authorId="0" shapeId="0" xr:uid="{367A7161-24C7-4710-B8C4-2A82EB1B124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1" authorId="0" shapeId="0" xr:uid="{D8EC979B-3373-4B13-8D7F-F99F044BEB9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1" authorId="1" shapeId="0" xr:uid="{4FD874EB-10D5-4A66-AAA4-8736C3BE4FD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1" authorId="0" shapeId="0" xr:uid="{C2D610D4-F3DC-4C94-8A12-925F23DD746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1" authorId="0" shapeId="0" xr:uid="{CB866C40-D002-474A-96A6-6452940E806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1" authorId="0" shapeId="0" xr:uid="{8961ED67-A52D-4E90-9425-4BF9BA2BEF6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1" authorId="0" shapeId="0" xr:uid="{A691880D-6422-480D-B807-E5286FA7158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2" authorId="0" shapeId="0" xr:uid="{FA96D6DC-A4CE-4699-B889-83E8C01E2B6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2" authorId="0" shapeId="0" xr:uid="{E12EDC2A-C2A1-4497-8099-EDDC12E038D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2" authorId="0" shapeId="0" xr:uid="{1B8BA7E7-296E-4132-A353-89A84C259DA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2" authorId="0" shapeId="0" xr:uid="{AE23EC48-C980-46D1-8FE1-F75817E6675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2" authorId="0" shapeId="0" xr:uid="{8ABCA7B7-2C74-43FC-BB0E-5B76F2A57C4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2" authorId="1" shapeId="0" xr:uid="{E36285CD-5A59-40F8-84F7-79B4E8CDD1F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2" authorId="0" shapeId="0" xr:uid="{798F781B-5642-4B88-A2F7-7CEC61B67D6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2" authorId="0" shapeId="0" xr:uid="{4F8EF7B2-05AF-4219-8554-F31ACEF4F67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2" authorId="0" shapeId="0" xr:uid="{6CC6561B-44AB-4EC4-8332-C5830C85849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2" authorId="0" shapeId="0" xr:uid="{CD2CA857-B31D-4C84-B76E-D66A3830D8A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3" authorId="0" shapeId="0" xr:uid="{A9C11870-1ED2-4075-8D71-050D4E37E22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3" authorId="0" shapeId="0" xr:uid="{22692F39-EAB9-4724-B2B4-1591E333042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3" authorId="0" shapeId="0" xr:uid="{AE7694CC-8A50-4867-A8AF-D75F7A1BD1E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3" authorId="0" shapeId="0" xr:uid="{ABE61A2A-906A-45AE-89D1-03420E8563A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3" authorId="0" shapeId="0" xr:uid="{2BCC3802-BC45-4412-810E-58B2A52F3EE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3" authorId="1" shapeId="0" xr:uid="{04E9DB8D-A67E-4881-9D87-FD34F75042E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3" authorId="0" shapeId="0" xr:uid="{9308F93D-53AD-4C50-9D81-C0A318109E2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3" authorId="0" shapeId="0" xr:uid="{E095400F-629B-42F1-9AF7-89FA822D618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3" authorId="0" shapeId="0" xr:uid="{D6D84A16-C325-4F7A-91F5-0232455C85A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3" authorId="0" shapeId="0" xr:uid="{EA501B43-7E7A-4C82-8572-AC539101B46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4" authorId="0" shapeId="0" xr:uid="{DB9FFE8D-2DB7-4D74-AAA1-0458348D9AF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4" authorId="0" shapeId="0" xr:uid="{089AC865-A09A-4E2B-AC38-77C4B4B0800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4" authorId="0" shapeId="0" xr:uid="{05E4ACC2-768D-4C3C-8B8E-0A6CB1BEB0B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4" authorId="0" shapeId="0" xr:uid="{091F7CC5-D554-4D5A-8397-B4DE5A9F805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4" authorId="0" shapeId="0" xr:uid="{0E8AD4E5-5323-46DA-845F-5AD72B97351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4" authorId="1" shapeId="0" xr:uid="{D73685E9-FA19-45F4-8B17-BF829864224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4" authorId="0" shapeId="0" xr:uid="{FA765A5E-7EF6-4FB5-BD2C-AE692879763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4" authorId="0" shapeId="0" xr:uid="{DAC38115-92B9-4C7A-BB5E-EB6574259BC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4" authorId="0" shapeId="0" xr:uid="{BBF4A26B-3C4C-4DE1-A94E-ABB3A11E8A6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4" authorId="0" shapeId="0" xr:uid="{D3C40375-726D-4123-8794-2F0B12F1922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5" authorId="0" shapeId="0" xr:uid="{68928B1F-7F3B-477E-B87B-7CA8FC416FF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5" authorId="0" shapeId="0" xr:uid="{A970F11B-AB2D-43FB-B373-8D75454BB15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5" authorId="0" shapeId="0" xr:uid="{863A624A-93FB-4B7E-A7A3-FBC172A0399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5" authorId="0" shapeId="0" xr:uid="{1909EC5F-0585-4920-B7D8-7DEBEBC5729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5" authorId="0" shapeId="0" xr:uid="{97DE5898-884A-4BA4-AF01-68BBC1AD9DA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5" authorId="1" shapeId="0" xr:uid="{E8EA2B76-CA05-4D40-B769-8226BCB0C25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5" authorId="0" shapeId="0" xr:uid="{4AE94819-FDC8-4BAE-9FC9-EB41B65EAB3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5" authorId="0" shapeId="0" xr:uid="{0DF47FA1-F2BE-44AC-89C2-434ED010FD3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5" authorId="0" shapeId="0" xr:uid="{1C0FBF63-1BFA-4437-93C5-8FAA33DC5C6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5" authorId="0" shapeId="0" xr:uid="{A25C92F8-6DE6-47B6-AE5E-4A382EA33E2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6" authorId="0" shapeId="0" xr:uid="{B384B7CB-B856-4CC9-AA91-62F0AB51980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6" authorId="0" shapeId="0" xr:uid="{35795162-1CE4-4CCC-824A-783AA88EC2C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6" authorId="0" shapeId="0" xr:uid="{46C3A3FE-AD55-4D2B-BDD6-8B810F3ACFF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6" authorId="0" shapeId="0" xr:uid="{093E7B92-69DF-4977-9FC9-4521B1C89E0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6" authorId="0" shapeId="0" xr:uid="{B4211525-E4CA-43CE-8ACA-D7F02395FEA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6" authorId="1" shapeId="0" xr:uid="{8A389080-C6A9-4A8C-AA35-9702F743198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6" authorId="0" shapeId="0" xr:uid="{84C68536-2013-4756-BAEF-2D530AC0621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6" authorId="0" shapeId="0" xr:uid="{AC039347-0D8F-4877-B24A-D4A227BFD91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6" authorId="0" shapeId="0" xr:uid="{73DEEF64-EA1D-49A4-92E1-C68B12EC3B8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6" authorId="0" shapeId="0" xr:uid="{B59E32AC-1C2C-4127-B057-306C1FF4B67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7" authorId="0" shapeId="0" xr:uid="{17692A18-E477-44CC-8851-E601BC52FBD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7" authorId="0" shapeId="0" xr:uid="{69B4F798-673A-4CEF-937A-635A2728BCC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7" authorId="0" shapeId="0" xr:uid="{D017C76D-674C-4D99-AD66-42795B7B83D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7" authorId="0" shapeId="0" xr:uid="{BC6F3147-F49B-4C37-88A0-736F38EFD02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7" authorId="0" shapeId="0" xr:uid="{379D8C6D-4149-495D-8DE2-576CCC38B76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7" authorId="1" shapeId="0" xr:uid="{1DDDA61B-CB24-4EC8-A9CB-8B480336771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7" authorId="0" shapeId="0" xr:uid="{DA4E2F1B-929C-41B2-B4E8-48C06836D54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7" authorId="0" shapeId="0" xr:uid="{937A57F0-EC17-4D2D-9F48-A642897CBCF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7" authorId="0" shapeId="0" xr:uid="{FD453D09-4CB4-430D-A777-5CD73754DBF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7" authorId="0" shapeId="0" xr:uid="{5B207094-1B7C-4049-AEAF-3DC494FFB21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8" authorId="0" shapeId="0" xr:uid="{0F1D93F9-4F77-4A4C-9802-D74D910770C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8" authorId="0" shapeId="0" xr:uid="{214795C1-47DA-47DA-A9DC-3ECA8506F1D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8" authorId="0" shapeId="0" xr:uid="{3767D6D8-ED06-4493-B2AC-D24E51B0DCC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8" authorId="0" shapeId="0" xr:uid="{2CA4E28F-7AC5-4DE3-9CAE-2F911B07F7D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8" authorId="0" shapeId="0" xr:uid="{D1C50028-C68E-4EF8-9933-4B3E25C82F7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8" authorId="1" shapeId="0" xr:uid="{C7E767E3-B954-45F3-90CD-34C22521299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8" authorId="0" shapeId="0" xr:uid="{13076B9D-CDAC-4432-B837-1CBD60C7DFB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8" authorId="0" shapeId="0" xr:uid="{554EFA08-53AE-4A52-8FBE-887FDB710D7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8" authorId="0" shapeId="0" xr:uid="{53FB47A5-364D-4005-A7E9-D5709A46C86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8" authorId="0" shapeId="0" xr:uid="{5D1B7C77-6819-474C-B98B-3B5C23801F7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19" authorId="0" shapeId="0" xr:uid="{D74B04CE-1B94-4D2A-AFAF-3787D513C35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19" authorId="0" shapeId="0" xr:uid="{92EE37C2-DAA0-4371-A518-57E2AC85204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19" authorId="0" shapeId="0" xr:uid="{56724F47-7BD2-4D9D-978D-A8D726C9932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19" authorId="0" shapeId="0" xr:uid="{CB19A4D1-9170-489F-8CF0-959F9D21614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19" authorId="0" shapeId="0" xr:uid="{056E4225-5F87-4459-871D-76D6AB0BBF7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19" authorId="1" shapeId="0" xr:uid="{D21F161D-295B-4CFC-A07B-2A4A9B395CD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19" authorId="0" shapeId="0" xr:uid="{AE015476-4E91-49BB-AC8D-3D6545D4A85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19" authorId="0" shapeId="0" xr:uid="{508130A6-76AF-4BF1-9ED5-6C1944E75B5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19" authorId="0" shapeId="0" xr:uid="{D433996E-24D9-4A2C-8D74-D2124269D95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19" authorId="0" shapeId="0" xr:uid="{6F86A9E6-73FA-4792-8AC1-7EA2ABED60E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0" authorId="0" shapeId="0" xr:uid="{2EBDA880-3708-4153-A883-E64BC0BD674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0" authorId="0" shapeId="0" xr:uid="{D92DC331-3D40-434E-844D-78ED46665C0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0" authorId="0" shapeId="0" xr:uid="{97196494-989E-493F-9DD2-59C22C370D9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0" authorId="0" shapeId="0" xr:uid="{3DAF10EE-7404-4FCE-9A8D-7649AF790C8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0" authorId="0" shapeId="0" xr:uid="{CE6620D4-E6D8-450F-834F-54FCC7D0B40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0" authorId="1" shapeId="0" xr:uid="{4A437A7B-D6E9-4C47-AD4D-CCE3EAFD7CA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0" authorId="0" shapeId="0" xr:uid="{B5EC8315-D20C-4C08-AC27-BD02D84EA57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0" authorId="0" shapeId="0" xr:uid="{F0A2A452-D991-43E9-8CC8-D9AE65109DF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0" authorId="0" shapeId="0" xr:uid="{D00EB83F-ECD8-4A7A-B62B-65F54D12D93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0" authorId="0" shapeId="0" xr:uid="{864B23E0-C579-45F3-93B3-4F82E86C577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1" authorId="0" shapeId="0" xr:uid="{1547ED6B-190B-4265-8E63-570692541AD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1" authorId="0" shapeId="0" xr:uid="{4F0F6061-6E7C-4C35-8B2A-4DED85EA570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1" authorId="0" shapeId="0" xr:uid="{06A97C6C-C2CB-461F-816B-D3533C7D689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1" authorId="0" shapeId="0" xr:uid="{C1933E88-ED78-4A56-9A34-2EE9796BEF3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1" authorId="0" shapeId="0" xr:uid="{3629300C-647F-4A9C-9A48-DFEEDE81B1D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1" authorId="1" shapeId="0" xr:uid="{E6F1DFCC-30A9-42AF-A9F5-2C553515E31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1" authorId="0" shapeId="0" xr:uid="{95F847A7-8A5E-4980-9E7D-3E5CEEBACC8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1" authorId="0" shapeId="0" xr:uid="{B33DFE99-29D1-4A40-819C-DF38C6B88C4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1" authorId="0" shapeId="0" xr:uid="{D614C060-D39F-46DF-9BE1-D3121CAC4AE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1" authorId="0" shapeId="0" xr:uid="{AAB4729D-D935-45AA-AA0A-A3B1872F0C6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2" authorId="0" shapeId="0" xr:uid="{FE95E0D2-2549-4FA2-BC4D-4933242F6E4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2" authorId="0" shapeId="0" xr:uid="{042C06C4-5C6A-4136-9681-F0D33F5384D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2" authorId="0" shapeId="0" xr:uid="{A03545C8-71BD-4200-B096-9F0303551F8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2" authorId="0" shapeId="0" xr:uid="{28515531-1002-436E-865B-10BE64C30CF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2" authorId="0" shapeId="0" xr:uid="{A68DE776-E791-4D5D-B147-FD28861920F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2" authorId="1" shapeId="0" xr:uid="{F2E32028-26A8-43F3-88F2-A31B9F625AC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2" authorId="0" shapeId="0" xr:uid="{3FA07B26-A2D5-4BAD-B9AB-4E38D767DBC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2" authorId="0" shapeId="0" xr:uid="{55002141-DF97-4092-A985-1AFA023E125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2" authorId="0" shapeId="0" xr:uid="{02084762-AFB8-40F5-8932-92E4B301C81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2" authorId="0" shapeId="0" xr:uid="{C6C9B457-242E-43C6-85E9-A4F11101758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3" authorId="0" shapeId="0" xr:uid="{61522BC6-B84A-4A1C-8155-9AFADEB1B55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3" authorId="0" shapeId="0" xr:uid="{29578C1E-0EF8-4DC6-873A-73DF59BA017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3" authorId="0" shapeId="0" xr:uid="{79242800-49A7-429D-8416-4D0170B9BCB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3" authorId="0" shapeId="0" xr:uid="{F9CE6EE1-D7E5-4B75-99DB-3E23E0D5904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3" authorId="0" shapeId="0" xr:uid="{99C1DC35-E9EE-4B3A-96FA-B0E4A95B01F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3" authorId="1" shapeId="0" xr:uid="{B6D621BA-A530-4AB4-A5D3-7882605140A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3" authorId="0" shapeId="0" xr:uid="{97733AA3-7CA1-453E-AF65-5E5D924CAEC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3" authorId="0" shapeId="0" xr:uid="{1EAA9BAF-5FDA-43E2-AA4B-C72E5600FE1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3" authorId="0" shapeId="0" xr:uid="{CE244E08-B380-454A-A080-4C89E0CF363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3" authorId="0" shapeId="0" xr:uid="{83D5BC65-2956-4A56-8AD7-28E983DBB64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4" authorId="0" shapeId="0" xr:uid="{B89C2DE4-D47D-4259-AFFC-9DBCAD6C8C6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4" authorId="0" shapeId="0" xr:uid="{099239A4-8EDA-404B-AC82-9F86DBB7D0B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4" authorId="0" shapeId="0" xr:uid="{4E843BBA-3ED4-40DE-BADE-44101219065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4" authorId="0" shapeId="0" xr:uid="{68D9C508-B216-4A8E-B39F-8FA997CECD8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4" authorId="0" shapeId="0" xr:uid="{46FB4548-9900-48F2-BBF3-C151BB116A5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4" authorId="1" shapeId="0" xr:uid="{D51BD42C-42EA-4250-BA3E-779DD027D4A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4" authorId="0" shapeId="0" xr:uid="{47C00BB3-81AC-4E59-90D2-7CE4D55D3EA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4" authorId="0" shapeId="0" xr:uid="{CEEEE9FD-2D30-486D-A7A2-09D4F9244C4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4" authorId="0" shapeId="0" xr:uid="{1008CAF1-8921-4551-9414-67CAC1D5A82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4" authorId="0" shapeId="0" xr:uid="{12143E2F-317E-4FBC-941E-207DE88280B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5" authorId="0" shapeId="0" xr:uid="{463D6BEE-36BB-4C0B-A0F4-3F483E715B6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5" authorId="0" shapeId="0" xr:uid="{5420FF48-C7D9-4B19-8228-0434EFA549B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5" authorId="0" shapeId="0" xr:uid="{C9826EDE-2A89-4545-A997-11DDF3BDD98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5" authorId="0" shapeId="0" xr:uid="{F787F1C6-5FBB-4A60-9CB6-5546DE1BD92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5" authorId="0" shapeId="0" xr:uid="{AE233ED4-B842-4334-9931-8663375BDAC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5" authorId="1" shapeId="0" xr:uid="{39EF7059-CACF-491F-B3ED-1B50338BB6A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5" authorId="0" shapeId="0" xr:uid="{20EFC37E-A8D4-4933-A15C-0A91C48AC49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5" authorId="0" shapeId="0" xr:uid="{AA63E2B8-AD1C-4781-942E-17B1F2EBF53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5" authorId="0" shapeId="0" xr:uid="{25584357-D684-4C35-B8FF-B7E2A86F96A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5" authorId="0" shapeId="0" xr:uid="{895CB730-B313-43E7-868F-1F5B52022E5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6" authorId="0" shapeId="0" xr:uid="{BD3ECA52-BEC6-486D-9D26-84E2A41AB76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6" authorId="0" shapeId="0" xr:uid="{64BB3BC9-EAC7-478D-9EFE-7628F3479F6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6" authorId="0" shapeId="0" xr:uid="{6E78CF96-7AD4-45A3-9D52-251BDF89853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6" authorId="0" shapeId="0" xr:uid="{09E67242-21C1-40E2-99F1-108EF7F31E9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6" authorId="0" shapeId="0" xr:uid="{1CDDC897-19D3-45CC-AD29-2041E4EE26B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6" authorId="1" shapeId="0" xr:uid="{D7B808A7-CD2E-4565-B16A-B2676004FF1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6" authorId="0" shapeId="0" xr:uid="{920BCB51-B9F9-42C8-81BD-28349708B1A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6" authorId="0" shapeId="0" xr:uid="{419C3E85-B9D5-4BEB-AAD0-4F5F6589DBC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6" authorId="0" shapeId="0" xr:uid="{F8608CA4-75F4-4BB6-A7F2-B46E12FD946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6" authorId="0" shapeId="0" xr:uid="{9FFDCF3F-548A-4758-9232-2C1175DCF94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7" authorId="0" shapeId="0" xr:uid="{951B8FBC-F2AA-4635-8357-DEC8B431619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7" authorId="0" shapeId="0" xr:uid="{A691F809-1F88-4D57-9941-5AD8CE37666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7" authorId="0" shapeId="0" xr:uid="{1504FABF-29DC-430B-B3FC-A857BA7C96C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7" authorId="0" shapeId="0" xr:uid="{9AC2E004-8048-420B-94DB-BF4F02DD63A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7" authorId="0" shapeId="0" xr:uid="{9DBC8DF8-321E-4227-9F36-FE7134D52CC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7" authorId="1" shapeId="0" xr:uid="{802F2C1A-77E9-4B5D-AE97-7134CBAA41F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7" authorId="0" shapeId="0" xr:uid="{EA7F7FDE-B1CC-4F78-A5AC-72BE6373267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7" authorId="0" shapeId="0" xr:uid="{1CD99852-47C1-4F9C-B146-E403B94E30A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7" authorId="0" shapeId="0" xr:uid="{9FB50F20-80F6-498E-92B7-FA317822C2A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7" authorId="0" shapeId="0" xr:uid="{813753F2-BEDD-4C06-B154-D11BDDC2068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8" authorId="0" shapeId="0" xr:uid="{6C4A244A-DB7E-4DFF-8F26-57316AD0113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8" authorId="0" shapeId="0" xr:uid="{322AE430-3503-4CAE-B9F3-928DC6D8973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8" authorId="0" shapeId="0" xr:uid="{4CFE2A22-5C3B-4ECA-88FC-F9F8247F5C0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8" authorId="0" shapeId="0" xr:uid="{897ED95F-66A6-4354-B055-6D693EC3D55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8" authorId="0" shapeId="0" xr:uid="{95C95099-3F07-4A0F-A55C-FAB27DC3E49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8" authorId="1" shapeId="0" xr:uid="{40BEB5CD-A72F-4A02-AF77-0A36703E883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8" authorId="0" shapeId="0" xr:uid="{71C78242-3548-45A9-B301-20A9AC9DCE5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8" authorId="0" shapeId="0" xr:uid="{810CEA2D-C9BA-45B6-A138-B1B5522F154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8" authorId="0" shapeId="0" xr:uid="{C8BBFCA0-13B2-4D49-B00E-F79911C452F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8" authorId="0" shapeId="0" xr:uid="{CDE6BD02-076A-44A4-84A4-412F9B3684F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29" authorId="0" shapeId="0" xr:uid="{78991F69-A669-406B-B53D-70E0977086F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29" authorId="0" shapeId="0" xr:uid="{C91742F5-6E85-45D6-AA5F-8EEBE51788C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29" authorId="0" shapeId="0" xr:uid="{B3195FA3-1EE7-4E8A-9C47-CDBD2344A7A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29" authorId="0" shapeId="0" xr:uid="{72C57920-BEDA-48ED-A958-CD55914C1CC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29" authorId="0" shapeId="0" xr:uid="{A2CFA93E-400F-41C3-BEA2-D3651601DED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29" authorId="1" shapeId="0" xr:uid="{41332FB6-0730-4266-8B5D-B8521259AC0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29" authorId="0" shapeId="0" xr:uid="{CEC64443-C691-4DE6-8205-84DAFCA74F7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29" authorId="0" shapeId="0" xr:uid="{CAF9A74A-BB1D-44B9-9F46-884CFA570DC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29" authorId="0" shapeId="0" xr:uid="{262064F7-5931-4D01-9AE9-0B1DB284401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29" authorId="0" shapeId="0" xr:uid="{F7539923-A804-4A04-BC23-B6D2ED47F61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0" authorId="0" shapeId="0" xr:uid="{32528EBC-EEC6-4E33-A2EF-B15F947F2AE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0" authorId="0" shapeId="0" xr:uid="{2B15C685-83D3-4A7E-8CDE-66DB047A2B7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0" authorId="0" shapeId="0" xr:uid="{C7B55CEA-82EA-480D-A141-15EEEC1D310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0" authorId="0" shapeId="0" xr:uid="{86614BD4-5932-4CB7-8AF9-C6AEC495659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0" authorId="0" shapeId="0" xr:uid="{59B30C5F-E0FF-4518-9B9D-54214A871BD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0" authorId="1" shapeId="0" xr:uid="{148FA4B2-6BA7-4D74-8FF2-79A8836272E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0" authorId="0" shapeId="0" xr:uid="{2AD789F1-CF29-4437-ABE6-86391B9663E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0" authorId="0" shapeId="0" xr:uid="{F92896DE-017C-4686-B603-33292B6465B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0" authorId="0" shapeId="0" xr:uid="{15813A41-72A6-4594-BFD3-6DFAAB6C7FC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0" authorId="0" shapeId="0" xr:uid="{7FD12C65-DB27-42A2-8B80-21EFE6422D3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1" authorId="0" shapeId="0" xr:uid="{D3FEF062-C82E-4377-99B5-DE90A3674B9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1" authorId="0" shapeId="0" xr:uid="{988FD097-1E5A-4742-8CE0-9768F0B7EF1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1" authorId="0" shapeId="0" xr:uid="{102D8C40-32B5-49D8-A0B1-C75C27B344C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1" authorId="0" shapeId="0" xr:uid="{41F4F4BE-7F42-48F9-827D-5843A58441A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1" authorId="0" shapeId="0" xr:uid="{56900677-D0F2-4499-B0A1-053F9025ADD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1" authorId="1" shapeId="0" xr:uid="{C5634916-2D10-44A2-A210-026092526B1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1" authorId="0" shapeId="0" xr:uid="{611E2721-6287-43D7-B874-CC674F99790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1" authorId="0" shapeId="0" xr:uid="{034599C5-0458-4037-80E4-76C48B5DC74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1" authorId="0" shapeId="0" xr:uid="{93E7DBC6-A52F-4257-865C-A59FEAEFCF8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1" authorId="0" shapeId="0" xr:uid="{2B471982-D6BD-40AB-A187-1A137274430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2" authorId="0" shapeId="0" xr:uid="{72434F28-4E61-4037-8978-3FF5131CFE3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2" authorId="0" shapeId="0" xr:uid="{A78D3FA0-B44B-41C2-B32E-2AFEC43031D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2" authorId="0" shapeId="0" xr:uid="{5028FA0F-2D5B-4916-B768-C90D7447FEB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2" authorId="0" shapeId="0" xr:uid="{6C34669D-9324-425A-BFCC-BFFC79904A8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2" authorId="0" shapeId="0" xr:uid="{1F440CB4-7EAA-4652-9945-B536081382E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2" authorId="1" shapeId="0" xr:uid="{D408B321-6E57-4011-A294-8ABDE82E325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2" authorId="0" shapeId="0" xr:uid="{1B4EFFE4-E2AA-445D-BA4B-9116A6C4A64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2" authorId="0" shapeId="0" xr:uid="{D78B28C4-C1CB-4040-8797-D8D5FBDC059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2" authorId="0" shapeId="0" xr:uid="{F630948B-A486-4ADA-87D8-622D141B103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2" authorId="0" shapeId="0" xr:uid="{C0B15512-4FC3-4D54-AF5E-B74117BC9F6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3" authorId="0" shapeId="0" xr:uid="{05160378-FF2B-41EF-92B6-DD94D08C6BE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3" authorId="0" shapeId="0" xr:uid="{A956ECA0-7DE0-4620-AE28-C9061A5E7BC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3" authorId="0" shapeId="0" xr:uid="{163BB552-D54F-468D-A01E-40F70732E37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3" authorId="0" shapeId="0" xr:uid="{2103F6FC-52B1-4419-956B-D279398F3A5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3" authorId="0" shapeId="0" xr:uid="{F8B9A02C-10BA-49D5-B288-B5E59DA4240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3" authorId="1" shapeId="0" xr:uid="{6EBCFEDF-6540-415C-BB12-3DA359B862B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3" authorId="0" shapeId="0" xr:uid="{30E3F990-68C8-4036-98C5-D33EF69E99F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3" authorId="0" shapeId="0" xr:uid="{1DF7037E-6C98-4A5B-B114-247DD61052A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3" authorId="0" shapeId="0" xr:uid="{5B185A5F-8066-4CC4-9A12-45CCE234A73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3" authorId="0" shapeId="0" xr:uid="{BB7AFC56-04B4-4730-8650-37217B51167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4" authorId="0" shapeId="0" xr:uid="{FF9544EE-922D-4A29-B1F4-0997EE8B9E4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4" authorId="0" shapeId="0" xr:uid="{E8961805-50F4-442C-82BA-97CCCDDA635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4" authorId="0" shapeId="0" xr:uid="{EA38A0CE-E225-4E95-B3A9-71CE4ABCEF3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4" authorId="0" shapeId="0" xr:uid="{DAD7D54A-363C-402F-B730-D0992DBE6CF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4" authorId="0" shapeId="0" xr:uid="{C7B0E516-2C76-4C03-87D6-E8D7609A64A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4" authorId="1" shapeId="0" xr:uid="{1E778B8D-0D8F-4D63-ACAA-E530C6B75C6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4" authorId="0" shapeId="0" xr:uid="{169B4835-FCDF-439C-B4CF-8E338DB3B85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4" authorId="0" shapeId="0" xr:uid="{4566A7D5-2DAC-4A7B-AE8B-B85A8615AE7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4" authorId="0" shapeId="0" xr:uid="{311250BB-63E4-47EA-B925-C9641F1EA2C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4" authorId="0" shapeId="0" xr:uid="{95986D09-BFE6-490A-9FF0-CB5B04D5F83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5" authorId="0" shapeId="0" xr:uid="{DA6B4B25-AB5A-403D-9BE3-931AEE0E549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5" authorId="0" shapeId="0" xr:uid="{7B4D15EE-B0D4-4639-A6A3-CBB2278CE00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5" authorId="0" shapeId="0" xr:uid="{6783E5C6-E733-4DA7-BE66-3A8A1424D3F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5" authorId="0" shapeId="0" xr:uid="{D6494E80-31BF-4C81-9B73-3E5F8F66C03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5" authorId="0" shapeId="0" xr:uid="{D4824C27-13E7-4CE1-ADF7-361440C6495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5" authorId="1" shapeId="0" xr:uid="{F2785D6E-D27D-4208-A31C-7C463E75DF5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5" authorId="0" shapeId="0" xr:uid="{4E4D39A2-2EE7-4E83-96C3-7EC546E7BC5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5" authorId="0" shapeId="0" xr:uid="{6081DE6B-AF90-43C1-BC5F-369CB460443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5" authorId="0" shapeId="0" xr:uid="{2A75BC00-BC59-459F-9A26-E6F781126FD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5" authorId="0" shapeId="0" xr:uid="{DF2F8D10-7E78-4721-87AF-30C99D997E4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6" authorId="0" shapeId="0" xr:uid="{FC1BAA87-455B-4D8F-B428-B98A1E81209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6" authorId="0" shapeId="0" xr:uid="{02E7D45E-6056-42BE-B4BB-6A2136CE11F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6" authorId="0" shapeId="0" xr:uid="{33C0455A-AEE4-4192-93E2-D6E736F4ED7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6" authorId="0" shapeId="0" xr:uid="{6621E406-5BEF-4437-B47B-5E37485C660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6" authorId="0" shapeId="0" xr:uid="{365DC4CA-361B-4785-927A-4633980C34F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6" authorId="1" shapeId="0" xr:uid="{5CA32208-040E-4B7A-A661-60DE0136A1D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6" authorId="0" shapeId="0" xr:uid="{697265FD-16CD-4062-AE44-F0B93C6145D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6" authorId="0" shapeId="0" xr:uid="{DE61A6CC-0A9E-49E9-94B3-7061F84676D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6" authorId="0" shapeId="0" xr:uid="{A043DF93-EB20-421A-8585-0A5140DC6FC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6" authorId="0" shapeId="0" xr:uid="{8CD450CE-256D-487C-B136-C398D419325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7" authorId="0" shapeId="0" xr:uid="{F2E11DFB-AE9A-4F58-ACF6-1E863AD9694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7" authorId="0" shapeId="0" xr:uid="{70AB1475-9DCF-4ED3-BC08-E2667D5C10F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7" authorId="0" shapeId="0" xr:uid="{FB4E4EEC-EF9C-460C-9845-50A6C8D9B99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7" authorId="0" shapeId="0" xr:uid="{00BEFE25-D223-4FBA-9EEC-42929DB166F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7" authorId="0" shapeId="0" xr:uid="{AF0A5F49-0D95-46F4-8C6D-B863E4A21ED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7" authorId="1" shapeId="0" xr:uid="{6294239B-6C38-4CCD-A9E5-E773361D007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7" authorId="0" shapeId="0" xr:uid="{98E0A4E4-10F9-4ACA-B0EF-099AA8A4372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7" authorId="0" shapeId="0" xr:uid="{C747868C-C8A3-4E9B-A72B-C4E14ADCDF6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7" authorId="0" shapeId="0" xr:uid="{679DF8AB-F7CA-4612-8F31-A4885579895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7" authorId="0" shapeId="0" xr:uid="{11792FE5-2751-4DA7-8C6F-1A768D2EF41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8" authorId="0" shapeId="0" xr:uid="{10DB1A5D-A1A0-4520-856B-DFC43EED298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8" authorId="0" shapeId="0" xr:uid="{1DC45561-31EF-4258-93F5-94FEF800705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8" authorId="0" shapeId="0" xr:uid="{A2F081B3-0038-488E-A655-3BB9322FFB7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8" authorId="0" shapeId="0" xr:uid="{0CD7B76A-276E-48E6-BED9-6AFD8E76C9D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8" authorId="0" shapeId="0" xr:uid="{D13E3C25-E454-438D-A5E3-244DDE3AD77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8" authorId="1" shapeId="0" xr:uid="{6491E75B-D2AD-40AA-9951-6E752DC0055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8" authorId="0" shapeId="0" xr:uid="{0A8C6730-EB23-4B86-9DA8-C3F9ECA6BB6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8" authorId="0" shapeId="0" xr:uid="{8E51DBA5-170F-4A59-AEF1-239B2F00D4D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8" authorId="0" shapeId="0" xr:uid="{BC68A653-0665-462E-9AA9-686C03A9F82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8" authorId="0" shapeId="0" xr:uid="{2275F944-3DAD-4F3B-AC6A-545CAF67E29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39" authorId="0" shapeId="0" xr:uid="{A85E3C48-9969-4120-8E9D-3DF62C5EA31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39" authorId="0" shapeId="0" xr:uid="{0BCA0BF2-524D-4465-8390-1BAF609D61A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39" authorId="0" shapeId="0" xr:uid="{45F747E5-B146-4859-843A-D4F89462F83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39" authorId="0" shapeId="0" xr:uid="{53B38FD4-2591-46D6-8499-9D6149A50FA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39" authorId="0" shapeId="0" xr:uid="{3737D6AC-E121-45B5-9D17-22AE6C338E0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39" authorId="1" shapeId="0" xr:uid="{DD8B25E5-E86F-45BD-915B-2B1200B343E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39" authorId="0" shapeId="0" xr:uid="{8A499312-9BA7-42EC-B0E2-660FE3A7C02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39" authorId="0" shapeId="0" xr:uid="{8DCBB8DF-C8B7-48B6-ADEC-DD0B0C9BB32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39" authorId="0" shapeId="0" xr:uid="{3353E5F0-E851-4203-8679-76A953E3EE7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39" authorId="0" shapeId="0" xr:uid="{042141DE-FC46-42E1-9AE0-90A3E4CD672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0" authorId="0" shapeId="0" xr:uid="{4E83FD44-FAC9-4667-8E25-F85C13CD608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0" authorId="0" shapeId="0" xr:uid="{A9C42509-4534-4F35-8E79-DCA18942B1C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0" authorId="0" shapeId="0" xr:uid="{590656C6-E40E-4521-93B5-8A0E60EB46C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0" authorId="0" shapeId="0" xr:uid="{E2FAA371-2DF3-42F4-AE15-5D34B77C22F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0" authorId="0" shapeId="0" xr:uid="{1A201168-6B83-440C-9482-6BEB15B0613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0" authorId="1" shapeId="0" xr:uid="{EEA20765-D67A-4AB2-8296-006FC20671C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0" authorId="0" shapeId="0" xr:uid="{F3780804-D33E-4BE6-A437-D3DA3986C2B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0" authorId="0" shapeId="0" xr:uid="{FCD55F50-DDD2-4E45-8911-806B05DDE7D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0" authorId="0" shapeId="0" xr:uid="{E839E8D5-A369-4433-8330-319A3B90551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0" authorId="0" shapeId="0" xr:uid="{37EB3962-674E-46B5-93F4-6F43645730A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1" authorId="0" shapeId="0" xr:uid="{A58CE72F-A7D5-42F7-8EF1-92A5135238B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1" authorId="0" shapeId="0" xr:uid="{9DEE438D-8010-4B2F-9EDD-357FCF98545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1" authorId="0" shapeId="0" xr:uid="{5577EB07-F8F2-4756-B6B8-DD54311347E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1" authorId="0" shapeId="0" xr:uid="{301D0782-0860-4E1E-B2A8-3C305ADBA70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1" authorId="0" shapeId="0" xr:uid="{2BB822FF-A667-42C6-B9AE-AF703E4F370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1" authorId="1" shapeId="0" xr:uid="{69032B5F-38E6-40EB-94BF-5509E2827B0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1" authorId="0" shapeId="0" xr:uid="{376C49E9-BE81-4102-8BB8-45D62455C76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1" authorId="0" shapeId="0" xr:uid="{0E621D44-B4B1-4802-B8B4-9991B45D186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1" authorId="0" shapeId="0" xr:uid="{18AFD792-53F4-41AA-BB4E-6616967F431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1" authorId="0" shapeId="0" xr:uid="{58A305AF-4D8A-486A-9151-11222357C48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2" authorId="0" shapeId="0" xr:uid="{1147B0CA-FA59-4BC5-AD37-6E6E9BB308B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2" authorId="0" shapeId="0" xr:uid="{A17F5DA6-F093-4AB6-A65A-95DD0CC0569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2" authorId="0" shapeId="0" xr:uid="{8BC8B547-5DF3-437B-9642-385714EB13B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2" authorId="0" shapeId="0" xr:uid="{093B9EBD-6743-43CD-A65A-390DF477414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2" authorId="0" shapeId="0" xr:uid="{4B01D46B-DABE-48C2-A6F4-4296E5AD0EE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2" authorId="1" shapeId="0" xr:uid="{0CDCD427-F40B-4789-A4D1-396ACF3BE12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2" authorId="0" shapeId="0" xr:uid="{5723DCF3-6578-4E3B-9BD2-2BAF15C3B00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2" authorId="0" shapeId="0" xr:uid="{23A29941-FDFA-4C4C-BA4D-1F55B8C79C2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2" authorId="0" shapeId="0" xr:uid="{833E6F1B-FAAA-467B-B950-65F18921C29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2" authorId="0" shapeId="0" xr:uid="{FB95B2E3-B0B8-4900-B483-8A22280E924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3" authorId="0" shapeId="0" xr:uid="{7AD0E4DC-8E28-4A1D-B25A-B901BDEBBE5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3" authorId="0" shapeId="0" xr:uid="{7984E10F-E007-4F11-9C60-14619363288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3" authorId="0" shapeId="0" xr:uid="{2F353CAA-C767-41A7-827B-C8C7E700A94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3" authorId="0" shapeId="0" xr:uid="{2F9BFDD7-7073-4FA2-ACAA-0DEC8F7A295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3" authorId="0" shapeId="0" xr:uid="{9F5F2A0E-BA90-4728-8837-9C997F32DFC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3" authorId="1" shapeId="0" xr:uid="{3A9A0189-5EA1-4B6D-889F-68EAAEF606C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3" authorId="0" shapeId="0" xr:uid="{5777126C-16DB-4524-9224-20953A85F8D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3" authorId="0" shapeId="0" xr:uid="{669AD2E8-6B4F-4AB0-88D8-B6DF4794B37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3" authorId="0" shapeId="0" xr:uid="{B36F0700-E54A-4F87-981C-4642B550C9A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3" authorId="0" shapeId="0" xr:uid="{C1F82F83-3D0A-497E-B8BE-1EDCBA7A586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4" authorId="0" shapeId="0" xr:uid="{2C65E0EA-EEC9-4BAF-BE89-06DC5B5EBDF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4" authorId="0" shapeId="0" xr:uid="{F7E5DF3E-7DC1-42BF-BE19-029A1D0C70E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4" authorId="0" shapeId="0" xr:uid="{C1CA2437-9FCA-4B8F-BD9A-6139CF7AB94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4" authorId="0" shapeId="0" xr:uid="{6FADB5CE-8197-4BAF-942E-CA30384A589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4" authorId="0" shapeId="0" xr:uid="{D8ED0413-2448-42B7-B329-98189C0E06C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4" authorId="1" shapeId="0" xr:uid="{24B3B704-3B0B-4407-9D9C-2913B633775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4" authorId="0" shapeId="0" xr:uid="{263D9B3F-B535-4108-87B0-22A5467CE64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4" authorId="0" shapeId="0" xr:uid="{755F6B57-420B-4739-9632-2EDC5763E97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4" authorId="0" shapeId="0" xr:uid="{C37303D7-9869-44EC-B63A-E2155E57A62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4" authorId="0" shapeId="0" xr:uid="{1A3A4221-3D78-4C63-A9F7-358CE435A21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5" authorId="0" shapeId="0" xr:uid="{92D09C74-3945-4498-8BA1-EC06AE57209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5" authorId="0" shapeId="0" xr:uid="{41154F38-1B8D-46F8-AED5-D485AFBFBC4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5" authorId="0" shapeId="0" xr:uid="{FECEF4DB-1919-4881-BE56-FA1312B08FD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5" authorId="0" shapeId="0" xr:uid="{3C85BC7A-0EF9-486D-873E-F5C9B49EB25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5" authorId="0" shapeId="0" xr:uid="{C19F5AB8-3E36-4B37-AA65-7D29F9AD88B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5" authorId="1" shapeId="0" xr:uid="{7514B264-7181-4007-8025-5E60645E8C9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5" authorId="0" shapeId="0" xr:uid="{1C159122-B954-4BC3-AFD7-058D5C957E2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5" authorId="0" shapeId="0" xr:uid="{27171F15-E1C7-4740-8E25-6027BC64970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5" authorId="0" shapeId="0" xr:uid="{4950C71F-2A2E-4F37-AD2E-A25C96725EC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5" authorId="0" shapeId="0" xr:uid="{D10FB725-FDDC-4202-B339-E78257DE13D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6" authorId="0" shapeId="0" xr:uid="{F9A51A25-7045-4C43-83EC-B864FA085D0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6" authorId="0" shapeId="0" xr:uid="{37A54DBD-DCA9-4B38-BDD0-777BAA8A3C4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6" authorId="0" shapeId="0" xr:uid="{706A4806-CCF8-42BB-AFEE-1560D6D64EF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6" authorId="0" shapeId="0" xr:uid="{C16574EF-8BD6-4195-A1E9-B6AC3EAAA8E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6" authorId="0" shapeId="0" xr:uid="{485AB57E-67AF-42ED-8286-8DE552888BF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6" authorId="1" shapeId="0" xr:uid="{61B9D3BA-20EC-4871-BA05-FBAB684F88A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6" authorId="0" shapeId="0" xr:uid="{0023C0EF-BCFF-4FE6-9F23-FCF939422D9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6" authorId="0" shapeId="0" xr:uid="{9D787235-C014-456F-9A18-50C07E46CE7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6" authorId="0" shapeId="0" xr:uid="{2D9AA4AA-62DE-4C09-9AB4-EC3794543AE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6" authorId="0" shapeId="0" xr:uid="{83D1705D-9D1D-48AB-92BF-C4069DEAA9F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7" authorId="0" shapeId="0" xr:uid="{58DE661F-46C0-4852-89CB-F6958363725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7" authorId="0" shapeId="0" xr:uid="{78396C7D-C556-4975-A464-9A7E309A0BF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7" authorId="0" shapeId="0" xr:uid="{D9E23421-665C-443A-AA78-459846EBE21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7" authorId="0" shapeId="0" xr:uid="{B81DF0A7-6D4A-4A42-B254-657C22CA9AD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7" authorId="0" shapeId="0" xr:uid="{5C823874-C8BE-441B-93BC-AFB8C005FEC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7" authorId="1" shapeId="0" xr:uid="{256BDA2D-4B9D-419B-88A6-94C2C01C099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7" authorId="0" shapeId="0" xr:uid="{73EF616D-D7DD-493B-94AE-FBA701A73EA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7" authorId="0" shapeId="0" xr:uid="{C58AAE5F-5574-49A9-AA6E-6C2F325F685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7" authorId="0" shapeId="0" xr:uid="{60C84D91-B334-46BC-BF65-08A691483EB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7" authorId="0" shapeId="0" xr:uid="{4C0DE4CE-7A8F-498F-88EE-3A389F59558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8" authorId="0" shapeId="0" xr:uid="{823BB9FF-69D6-4742-B007-847D610488C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8" authorId="0" shapeId="0" xr:uid="{4C6C7509-200C-46FA-95BB-20BBC1164AA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8" authorId="0" shapeId="0" xr:uid="{6E6F8BBD-79C1-4C90-825D-A6E1E736EEA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8" authorId="0" shapeId="0" xr:uid="{463DED24-2557-446E-A647-F5981BE2C4B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8" authorId="0" shapeId="0" xr:uid="{A79B4BBF-FB20-4E7F-8A6C-EE376296831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8" authorId="1" shapeId="0" xr:uid="{2A6AB59F-C80A-4FDC-9DB2-513484583F8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8" authorId="0" shapeId="0" xr:uid="{4077A4BB-C68F-4035-BA3B-6F72EFB12E0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8" authorId="0" shapeId="0" xr:uid="{CB96EBEB-D899-4583-82DC-17D57952864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8" authorId="0" shapeId="0" xr:uid="{E1A795FE-E250-400B-8B6A-DAA309A71E7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8" authorId="0" shapeId="0" xr:uid="{8176FB18-6234-4078-B62D-306C4B70BFE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49" authorId="0" shapeId="0" xr:uid="{0660B7D1-E97D-4922-8377-BCF2FAA5E1B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49" authorId="0" shapeId="0" xr:uid="{BD6997F8-F343-4B3E-B0A3-A63A6196C7B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49" authorId="0" shapeId="0" xr:uid="{C54DCFA3-B389-426E-915F-E5BD8435991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49" authorId="0" shapeId="0" xr:uid="{079E30F2-517A-4021-A13D-471FD3732F2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49" authorId="0" shapeId="0" xr:uid="{29DC9951-0705-4D61-B3C1-9E7ACEA0CE1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49" authorId="1" shapeId="0" xr:uid="{CB167763-859B-48D9-9B18-7339826ACC0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49" authorId="0" shapeId="0" xr:uid="{BF6F8DFC-9789-4F6F-AB43-17609A734F1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49" authorId="0" shapeId="0" xr:uid="{B61EDF14-DF89-4285-A500-A04A0FEF645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49" authorId="0" shapeId="0" xr:uid="{04A448E1-8CFE-48A1-8C5B-5269A9B1C9E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49" authorId="0" shapeId="0" xr:uid="{C58D37AB-FE79-48A1-966A-0D09A729F14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0" authorId="0" shapeId="0" xr:uid="{323BBEB7-63ED-4E8A-960E-4CF14C6BA1A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0" authorId="0" shapeId="0" xr:uid="{206CCAFA-ED92-4E96-9129-303550ACE73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0" authorId="0" shapeId="0" xr:uid="{F7DE0E09-DE8B-48E1-8C6B-6A42DA75E78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0" authorId="0" shapeId="0" xr:uid="{A6666779-0F98-4A3A-8E8C-757BCB70E62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0" authorId="0" shapeId="0" xr:uid="{62A937BD-BBEC-434A-91E4-7B1CF06B633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0" authorId="1" shapeId="0" xr:uid="{855C2A51-14CE-4FB3-A334-A37024AEBFF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0" authorId="0" shapeId="0" xr:uid="{82ABD46A-B5F6-44E7-9DA7-EB0B7A6BFF4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0" authorId="0" shapeId="0" xr:uid="{21411295-657E-4A2F-9674-96E5E4AEEA6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0" authorId="0" shapeId="0" xr:uid="{7BE47383-7285-4942-BD4B-B3CDFE41A98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0" authorId="0" shapeId="0" xr:uid="{AF4D6B27-FCBD-4CEA-B471-C8905CFA5C1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1" authorId="0" shapeId="0" xr:uid="{2D3B8A7D-700D-43A7-BDA6-9E47C68E919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1" authorId="0" shapeId="0" xr:uid="{F2775C0F-AD54-42DE-BD27-DE68DEDF642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1" authorId="0" shapeId="0" xr:uid="{DC783426-C23E-4C2F-A99E-F89EFBF516E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1" authorId="0" shapeId="0" xr:uid="{83B15424-4633-42CA-ADEF-10CF7C60139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1" authorId="0" shapeId="0" xr:uid="{353FB8D3-0FD8-4A60-96A1-0733BFEEE50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1" authorId="1" shapeId="0" xr:uid="{E89074CC-58EC-41E2-A7AB-CCB318FD0F3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1" authorId="0" shapeId="0" xr:uid="{CA516538-9DA4-452A-9D96-248B8319EC4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1" authorId="0" shapeId="0" xr:uid="{41B7DF32-4AFA-432A-9AD0-6ADD386AC16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1" authorId="0" shapeId="0" xr:uid="{54967B9E-20F3-4AFD-8849-395172D19F1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1" authorId="0" shapeId="0" xr:uid="{0778E48F-296E-443F-9B3D-F4C314005F4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2" authorId="0" shapeId="0" xr:uid="{15F39BD1-4BF7-4BEF-BD42-CC0530FB514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2" authorId="0" shapeId="0" xr:uid="{C2FC534A-C568-4851-8A8C-5C938734322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2" authorId="0" shapeId="0" xr:uid="{CC9C7D14-ACF2-4178-B72D-BB66EFB6790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2" authorId="0" shapeId="0" xr:uid="{60521DE6-7AD1-4B49-8D71-AE1734C3958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2" authorId="0" shapeId="0" xr:uid="{3CD076BD-25F7-4BF2-82D3-4F4949B4B92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2" authorId="1" shapeId="0" xr:uid="{0F825B17-65F8-4C8C-9B42-3E0BDCBDFF2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2" authorId="0" shapeId="0" xr:uid="{8620A6F3-D7A5-4DA6-B781-45A53FF0765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2" authorId="0" shapeId="0" xr:uid="{D67D41FC-EBFE-4367-806F-54275C16AF2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2" authorId="0" shapeId="0" xr:uid="{708E580B-69A8-48EC-843A-9B6150B0236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2" authorId="0" shapeId="0" xr:uid="{2332F109-96B7-4C4B-B5D0-C4BDB251B8E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3" authorId="0" shapeId="0" xr:uid="{B688CD66-57F1-462B-B7EB-28190E9AC3B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3" authorId="0" shapeId="0" xr:uid="{61C5DA1C-0BAB-413A-A1FE-6BB103D6A74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3" authorId="0" shapeId="0" xr:uid="{B3255D93-5DDB-4FCD-86F7-03DB74F03BA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3" authorId="0" shapeId="0" xr:uid="{7802EF1D-78EF-4115-A491-A2CB7D87EA2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3" authorId="0" shapeId="0" xr:uid="{FE156D48-FE6D-4958-B1B0-FA97866EBF2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3" authorId="1" shapeId="0" xr:uid="{4A86A772-908F-453C-9E63-F57DB27A776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3" authorId="0" shapeId="0" xr:uid="{561F51D0-EF49-4F0B-B626-D312C60F807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3" authorId="0" shapeId="0" xr:uid="{04BFEF49-6FBA-4C81-81A3-72A4F9A10DA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3" authorId="0" shapeId="0" xr:uid="{CA0DE3AB-9C5B-4DD3-8C4B-15784A8519C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3" authorId="0" shapeId="0" xr:uid="{B30DA572-07C0-4FAC-BC21-350135DADC9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4" authorId="0" shapeId="0" xr:uid="{5E5F3A01-AB22-42A7-9DA5-D79CAA5DA73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4" authorId="0" shapeId="0" xr:uid="{5B7C03DD-59E8-4296-B396-159E51A7DC2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4" authorId="0" shapeId="0" xr:uid="{9BBF46D4-7869-4351-A065-184291CB4CD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4" authorId="0" shapeId="0" xr:uid="{B1465E98-887B-4EE3-84B7-24BE253D148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4" authorId="0" shapeId="0" xr:uid="{AF93BC10-CBA1-4B2E-828C-06495F2C234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4" authorId="1" shapeId="0" xr:uid="{3C1C1989-31A8-40EA-9615-E5B8C7E48EC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4" authorId="0" shapeId="0" xr:uid="{811835AB-966E-4EC9-9CCA-EB8EF3048EE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4" authorId="0" shapeId="0" xr:uid="{30731ED4-6B36-436F-A8D8-CE34352D607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4" authorId="0" shapeId="0" xr:uid="{53068480-8C67-4398-A7F5-4921CFCA258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4" authorId="0" shapeId="0" xr:uid="{D0E2EDBC-F4F3-4B8A-B681-0A32959303A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5" authorId="0" shapeId="0" xr:uid="{9064513B-F81E-4ECB-9EC8-0FA21386C7B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5" authorId="0" shapeId="0" xr:uid="{BD74A5B0-FEAE-4A06-9110-F4170BFB9CB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5" authorId="0" shapeId="0" xr:uid="{5F21FE79-2299-4403-A3E1-8D3B770D040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5" authorId="0" shapeId="0" xr:uid="{09092DEB-1EE3-4C37-926C-C620FF477FD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5" authorId="0" shapeId="0" xr:uid="{DFF6D96B-233D-4571-992F-AE1487ED4DF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5" authorId="1" shapeId="0" xr:uid="{26D6E17C-C63A-43D3-A727-3C9946ECC9B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5" authorId="0" shapeId="0" xr:uid="{18163F29-7B67-40F4-8A4D-0FD1B00749C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5" authorId="0" shapeId="0" xr:uid="{FA919AEC-4B0F-470D-AB6C-26471609AFA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5" authorId="0" shapeId="0" xr:uid="{681B6C32-7FCD-4345-ACC1-830ADEDA52C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5" authorId="0" shapeId="0" xr:uid="{6BC45192-7386-4184-B9DA-6917D007922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6" authorId="0" shapeId="0" xr:uid="{3345DAD4-318C-4241-8271-1901FC4EC19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6" authorId="0" shapeId="0" xr:uid="{67F490B5-0085-42CA-B41F-7CB9AA96686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6" authorId="0" shapeId="0" xr:uid="{19085065-EC7B-4513-B90F-D322F4399E5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6" authorId="0" shapeId="0" xr:uid="{728096BA-ED59-4A3F-B70B-85C32071949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6" authorId="0" shapeId="0" xr:uid="{EF7CBE76-38D2-4756-9127-EC55F5E7060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6" authorId="1" shapeId="0" xr:uid="{7050F0E9-1C89-42A3-9B52-49D17027AD9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6" authorId="0" shapeId="0" xr:uid="{B5B40792-50DC-4864-8602-74A35A8EAAA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6" authorId="0" shapeId="0" xr:uid="{A7360F60-9215-4988-B50E-39B02ADD167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6" authorId="0" shapeId="0" xr:uid="{884D1D92-0D85-46A5-BEFB-0949EC60490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6" authorId="0" shapeId="0" xr:uid="{8CAA97D2-7EE4-44AA-89CB-06B2FD6EA66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7" authorId="0" shapeId="0" xr:uid="{5B915BF0-0C9D-4CAE-A7C4-DE08DFF2B46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7" authorId="0" shapeId="0" xr:uid="{6600DFDE-3CCF-473B-B602-7E9373DE2A0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7" authorId="0" shapeId="0" xr:uid="{DBC8BA3E-FF2F-415D-B8F4-2FE4868DFEE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7" authorId="0" shapeId="0" xr:uid="{7E518028-AC8F-497A-B76F-9DE1F3B51EA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7" authorId="0" shapeId="0" xr:uid="{F3010FBA-D9A7-43F1-9265-68DCF33A9BE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7" authorId="1" shapeId="0" xr:uid="{A0B7B24E-71FA-488E-99C1-A1A210ED68E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7" authorId="0" shapeId="0" xr:uid="{BF20C1F9-1828-4504-9BE3-07FAF8D64A3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7" authorId="0" shapeId="0" xr:uid="{C1D0C9DB-04FC-44EB-9C60-69A431F2554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7" authorId="0" shapeId="0" xr:uid="{58C542D8-BD74-4147-A459-34E1D100208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7" authorId="0" shapeId="0" xr:uid="{7D1B869E-7A17-4DED-BE5F-FD5085EA3B9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8" authorId="0" shapeId="0" xr:uid="{CFCDF34F-024A-4E8F-87C4-24CFEA09935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8" authorId="0" shapeId="0" xr:uid="{8C704C26-75B6-4F5D-9701-B1B7A10EB87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8" authorId="0" shapeId="0" xr:uid="{A8CE9F66-9D3B-4B95-BC30-9AAE4E41516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8" authorId="0" shapeId="0" xr:uid="{E1892E8F-2395-4179-BF55-AA8A999D0F4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8" authorId="0" shapeId="0" xr:uid="{A8E51402-8FCC-42B4-859D-472558AD190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8" authorId="1" shapeId="0" xr:uid="{EE8BA1E0-5852-4E02-95B6-1E87CB4C262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8" authorId="0" shapeId="0" xr:uid="{1C6E2DAD-B286-43B4-B6EC-0CF6A3DC098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8" authorId="0" shapeId="0" xr:uid="{48A51DF6-29F6-42D7-8947-96618659987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8" authorId="0" shapeId="0" xr:uid="{2C75F908-1E62-46FB-AB15-58C742E1D06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8" authorId="0" shapeId="0" xr:uid="{FCA57C31-D9D8-46A1-9C90-50F4391637D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59" authorId="0" shapeId="0" xr:uid="{7A84559A-45D0-4E4A-9CDC-4A0895EBD9C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59" authorId="0" shapeId="0" xr:uid="{CCC383C6-54A0-4FC9-B87C-01615A5725B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59" authorId="0" shapeId="0" xr:uid="{A4B9FA39-65B2-4B20-8550-5893BDE519F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59" authorId="0" shapeId="0" xr:uid="{AAC0FE55-C27E-4483-BEDE-8A14ADDB952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59" authorId="0" shapeId="0" xr:uid="{3248E3C6-87A4-44E5-922F-E6073DB072C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59" authorId="1" shapeId="0" xr:uid="{CD9D17F3-034F-4C09-93ED-0D2E3DF5B42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59" authorId="0" shapeId="0" xr:uid="{9D091E91-65B9-4435-8E7E-0159C19EF99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59" authorId="0" shapeId="0" xr:uid="{957C1B62-498E-40FE-A428-8A3B5162B93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59" authorId="0" shapeId="0" xr:uid="{988D7F56-E0BF-40C2-8497-14010C05993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59" authorId="0" shapeId="0" xr:uid="{9F3DEF43-E737-48B7-A891-97FE2755D7B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0" authorId="0" shapeId="0" xr:uid="{58D85A59-95DF-46F8-ACB8-A6C0EF5C4D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0" authorId="0" shapeId="0" xr:uid="{3CAA194F-CEC6-42B7-ADC9-22082DDACCA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0" authorId="0" shapeId="0" xr:uid="{D161FAA0-5FB1-4AD4-906E-D610D7B5816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0" authorId="0" shapeId="0" xr:uid="{B3724253-289B-4611-A352-8C62B66E799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0" authorId="0" shapeId="0" xr:uid="{AF483D9E-B80E-42D7-B933-8A92AC9FE35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0" authorId="1" shapeId="0" xr:uid="{BF46452D-1E34-4E03-AE24-9945A0DB64F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0" authorId="0" shapeId="0" xr:uid="{66F64359-00E5-4B0C-96C1-D78A7FD086F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0" authorId="0" shapeId="0" xr:uid="{8ACCE1BF-BDF2-40C8-88E9-161ED501FF6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0" authorId="0" shapeId="0" xr:uid="{72B79109-8DD0-4E1F-BED5-50DF89F0A37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0" authorId="0" shapeId="0" xr:uid="{D2962AD2-1866-4010-80F9-635749058FD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1" authorId="0" shapeId="0" xr:uid="{475E679F-9C12-41BB-A5CB-D6AE2AD8973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1" authorId="0" shapeId="0" xr:uid="{42CD7FD3-23D9-4455-822A-3C767C07C9B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1" authorId="0" shapeId="0" xr:uid="{769EBF70-A620-47DF-A696-6521236C271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1" authorId="0" shapeId="0" xr:uid="{36A0F8F3-CA71-4807-B989-8065A6A95FB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1" authorId="0" shapeId="0" xr:uid="{9E164358-C040-41D5-A01F-7A8CB634EB0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1" authorId="1" shapeId="0" xr:uid="{11A8A60B-7C2C-452C-BBAA-3468737B8C8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1" authorId="0" shapeId="0" xr:uid="{767241D8-81BB-4847-A3C9-13609349D61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1" authorId="0" shapeId="0" xr:uid="{8F63FC8D-5DD9-4997-AE17-09FA7EAF08D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1" authorId="0" shapeId="0" xr:uid="{4702839D-4A02-4329-A32A-FC528A4D90A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1" authorId="0" shapeId="0" xr:uid="{FC4949A0-64D2-444A-902A-D4E4A2918C2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2" authorId="0" shapeId="0" xr:uid="{8183341E-EBC1-4B97-A38C-DE1193399CA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2" authorId="0" shapeId="0" xr:uid="{354D23D8-816D-42C5-BF19-8AF77D24FDD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2" authorId="0" shapeId="0" xr:uid="{93322735-8C90-4400-A298-A8FDD5D4AA5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2" authorId="0" shapeId="0" xr:uid="{F98068C1-FB05-4CB4-B7FE-01ECEB63D4D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2" authorId="0" shapeId="0" xr:uid="{22F2B6F6-1446-4963-971F-11E4483C249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2" authorId="1" shapeId="0" xr:uid="{5DF22965-F413-430B-B86F-607878AAF4E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2" authorId="0" shapeId="0" xr:uid="{78DEF9D3-53B8-4787-9946-D4D02288EBF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2" authorId="0" shapeId="0" xr:uid="{D83D0C98-D975-4D39-8753-C8341C683F2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2" authorId="0" shapeId="0" xr:uid="{0ED9E168-9957-454A-AD96-D27C48FA554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2" authorId="0" shapeId="0" xr:uid="{C6E6E7A5-FAE8-44FF-ACB9-AE993AC59B3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3" authorId="0" shapeId="0" xr:uid="{820336F4-7116-4AC8-BC29-2EEB126C206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3" authorId="0" shapeId="0" xr:uid="{AD90BB5B-A9D6-42F6-9B48-1E4D8360780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3" authorId="0" shapeId="0" xr:uid="{FA1FA08C-3279-42F8-B855-BF33A05CEB7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3" authorId="0" shapeId="0" xr:uid="{2BCEE266-DAC6-4549-8CBE-4F1D2CBD34A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3" authorId="0" shapeId="0" xr:uid="{271080C0-BD48-447C-AC69-6579AEDBBF9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3" authorId="1" shapeId="0" xr:uid="{04FF4457-25B6-48BF-AF81-CCF4FEEB312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3" authorId="0" shapeId="0" xr:uid="{96E05C46-0098-4369-9B20-3C9B80303B3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3" authorId="0" shapeId="0" xr:uid="{414BDEE4-325B-40F2-9DE8-1C4B6A1A20E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3" authorId="0" shapeId="0" xr:uid="{64A9B2E0-E08E-4BA1-B81A-F4BBD886485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3" authorId="0" shapeId="0" xr:uid="{4E1431FD-7976-43EA-B202-77C5B4AE0FB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4" authorId="0" shapeId="0" xr:uid="{34A90098-3F77-4723-8F64-8251D80AD78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4" authorId="0" shapeId="0" xr:uid="{0D24B812-41ED-4315-B1E9-9DBFAFB8FBF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4" authorId="0" shapeId="0" xr:uid="{C2937F2A-B9E7-4DA4-8F9B-580D6AE1ED8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4" authorId="0" shapeId="0" xr:uid="{6DB05558-A13B-4CA3-983E-ADAD9DD04D5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4" authorId="0" shapeId="0" xr:uid="{6F738D92-2E98-4AE1-989E-0607EEB9E39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4" authorId="1" shapeId="0" xr:uid="{85E44259-5B2E-4F14-9076-CAAF56193CF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4" authorId="0" shapeId="0" xr:uid="{F35059AE-0E47-4D69-8331-B34C838FD0C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4" authorId="0" shapeId="0" xr:uid="{2D73CFB6-6123-4F2C-A886-70DCFCC29E0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4" authorId="0" shapeId="0" xr:uid="{6AF6EC8D-ECEA-40F7-85D5-086EC85625A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4" authorId="0" shapeId="0" xr:uid="{FFFFE6F7-E09F-44C1-8A62-B8914A955E3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5" authorId="0" shapeId="0" xr:uid="{BF311867-0DDE-4513-B16A-1140DC33341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5" authorId="0" shapeId="0" xr:uid="{0261F6BD-A818-4B8F-9546-1E524C72F49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5" authorId="0" shapeId="0" xr:uid="{EE1CEEBD-1456-4D20-8D1E-894AA644AFE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5" authorId="0" shapeId="0" xr:uid="{E7DB9A05-4B94-480B-B81E-307944CA8F7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5" authorId="0" shapeId="0" xr:uid="{660B0972-D86A-4BF5-B172-4E9D7D35029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5" authorId="1" shapeId="0" xr:uid="{2460E03F-B433-4BE5-AF38-A5357DBDEC6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5" authorId="0" shapeId="0" xr:uid="{DEA781CB-5BBC-43A4-B560-346E7B1C48F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5" authorId="0" shapeId="0" xr:uid="{F4270E20-9AC1-4911-BE3A-E2CC4B2EC01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5" authorId="0" shapeId="0" xr:uid="{03B4A29D-96A2-4E68-B920-7DDBDC66377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5" authorId="0" shapeId="0" xr:uid="{40C36783-E7FD-4849-943A-ABCACB3C891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6" authorId="0" shapeId="0" xr:uid="{7855D7CB-C096-4460-821A-951A26AF7F3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6" authorId="0" shapeId="0" xr:uid="{E4748967-6749-4CF4-9FBA-4DA0B44537E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6" authorId="0" shapeId="0" xr:uid="{1AC6A063-EA9D-46E3-A105-7D4ED54B40F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6" authorId="0" shapeId="0" xr:uid="{75AE6156-25F1-4934-AD6C-CDEF8848B8D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6" authorId="0" shapeId="0" xr:uid="{F9E5371F-7A68-4E5D-8759-27144D699E0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6" authorId="1" shapeId="0" xr:uid="{F4E9DA0F-EE60-41B2-9926-DE15F567035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6" authorId="0" shapeId="0" xr:uid="{C2476654-E3A4-4EE6-9269-FE75E6B9024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6" authorId="0" shapeId="0" xr:uid="{DB8944A2-816E-462D-8613-B1141816F64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6" authorId="0" shapeId="0" xr:uid="{844CE05F-8B53-4AD3-A2AC-A01292168C9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6" authorId="0" shapeId="0" xr:uid="{FA838B4B-61A3-455B-A8E1-127A289AFF7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7" authorId="0" shapeId="0" xr:uid="{5861DAD5-1EEF-45CE-8CCA-824EEB056DC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7" authorId="0" shapeId="0" xr:uid="{68869160-6590-4B26-B08F-EE5C39A9867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7" authorId="0" shapeId="0" xr:uid="{FEB6E076-5BB9-4800-84EE-35D84183D7C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7" authorId="0" shapeId="0" xr:uid="{64D37088-835B-4439-99FB-972966346FE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7" authorId="0" shapeId="0" xr:uid="{C0C9A68C-D19F-41CA-94F1-D2C5CCC3B8A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7" authorId="1" shapeId="0" xr:uid="{616858CF-B261-4830-B2F3-14583DD1690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7" authorId="0" shapeId="0" xr:uid="{4019559F-511A-4B0A-8508-1BDBBFD51B7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7" authorId="0" shapeId="0" xr:uid="{601A9A95-8CB2-41AE-94DD-D4F031DFCEF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7" authorId="0" shapeId="0" xr:uid="{C32ACB15-4D08-4B0F-BBE1-B285CFFAAAC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7" authorId="0" shapeId="0" xr:uid="{9C82DA90-61A7-4561-AF4F-69053D04EF6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8" authorId="0" shapeId="0" xr:uid="{CFF84F07-49CF-4694-B84D-B272E8F014D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8" authorId="0" shapeId="0" xr:uid="{A15A1B2D-08FE-43F6-BC38-66977192ABC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8" authorId="0" shapeId="0" xr:uid="{2F69A36F-EE93-4A9B-A16C-6FF8AEA0032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8" authorId="0" shapeId="0" xr:uid="{8E45D5D1-EBA4-4B70-AAB4-6998CEF1B76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8" authorId="0" shapeId="0" xr:uid="{C346CF5C-D400-4189-92ED-4EDF90F82FD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8" authorId="1" shapeId="0" xr:uid="{CAA433E4-62AF-478C-933C-3CC082AEA8D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8" authorId="0" shapeId="0" xr:uid="{4E3A70C3-3C86-4B50-BFC9-D877FB09AD3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8" authorId="0" shapeId="0" xr:uid="{2691CA86-2139-4D3E-BAE1-465A75C4986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8" authorId="0" shapeId="0" xr:uid="{CA0737AE-D943-4CB6-B3F5-61B7FF17300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8" authorId="0" shapeId="0" xr:uid="{F6BB88CD-AD41-403D-9274-E0DA777671A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69" authorId="0" shapeId="0" xr:uid="{239F5840-0D3B-429F-B4B1-590F40DDDE5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69" authorId="0" shapeId="0" xr:uid="{ACC387C0-BFC6-4AA2-8577-E2B497674A4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69" authorId="0" shapeId="0" xr:uid="{D19FEA73-AC40-4396-AB03-171B585E3CD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69" authorId="0" shapeId="0" xr:uid="{9D95B4CE-D723-4377-9CF7-5DD5AE56CC6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69" authorId="0" shapeId="0" xr:uid="{8D7F0737-9990-41CD-8BF8-8AA00FBDDA2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69" authorId="1" shapeId="0" xr:uid="{33D95163-C6A8-4C58-AEB2-8FBBA073CC8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69" authorId="0" shapeId="0" xr:uid="{A2942C25-3E21-4979-A840-FFD83083879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69" authorId="0" shapeId="0" xr:uid="{228FF173-B790-481C-9390-ABC8F0D1664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69" authorId="0" shapeId="0" xr:uid="{79A7946B-117E-400D-BA12-02AB21D16D5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69" authorId="0" shapeId="0" xr:uid="{CCE8CFA7-3D6C-4856-95D4-5E3BD543FDE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0" authorId="0" shapeId="0" xr:uid="{307DF971-0065-4152-9CC9-6316E9B824B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0" authorId="0" shapeId="0" xr:uid="{4C090EE2-F6DE-46C8-9052-949C1ED6CD1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0" authorId="0" shapeId="0" xr:uid="{5E251F16-88C6-45D4-98A0-DDB0F83EC7B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0" authorId="0" shapeId="0" xr:uid="{40A6BA8C-19ED-476D-A70D-FBFE226D198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0" authorId="0" shapeId="0" xr:uid="{87CCFB46-89F9-4D15-844F-E6BAC142083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0" authorId="1" shapeId="0" xr:uid="{1F6FB542-0452-48AA-B069-78528209352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0" authorId="0" shapeId="0" xr:uid="{C5F5FDAF-7BC4-4BFC-B10F-8E6EAF27398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0" authorId="0" shapeId="0" xr:uid="{31D8604C-4882-45E2-A194-024E5C019EF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0" authorId="0" shapeId="0" xr:uid="{72D155A8-2B99-4FAB-9D28-1CF3705F3B7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0" authorId="0" shapeId="0" xr:uid="{AEFC2211-E4FE-450F-91EC-5FFDC56E26C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1" authorId="0" shapeId="0" xr:uid="{0F145EE4-0416-471B-B415-1F63026228D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1" authorId="0" shapeId="0" xr:uid="{9C51234C-AC35-49A0-8131-2F7E0F2289E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1" authorId="0" shapeId="0" xr:uid="{F17E682F-14C5-4AA9-A6F7-8AC5BD5C5D6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1" authorId="0" shapeId="0" xr:uid="{EC1EDD46-19A5-4189-8871-5E1AB4D7366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1" authorId="0" shapeId="0" xr:uid="{B9FD7A66-B52C-4C7D-86B2-444AABE3E19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1" authorId="1" shapeId="0" xr:uid="{E2A11A4B-BB65-4ECF-B2DB-4CC7BF6ACEE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1" authorId="0" shapeId="0" xr:uid="{8CC0EC5D-CA50-4DBF-B2BC-81D1CCFA99F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1" authorId="0" shapeId="0" xr:uid="{B41BFE97-4E85-4D9B-90E4-F5AF423D0B6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1" authorId="0" shapeId="0" xr:uid="{DF4522FB-4D73-4B7C-BEE3-FA913C84440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1" authorId="0" shapeId="0" xr:uid="{BA31236D-7800-4C07-9BF3-10A426368C5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2" authorId="0" shapeId="0" xr:uid="{822189E6-0725-4C3D-B786-66E342CB429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2" authorId="0" shapeId="0" xr:uid="{DA00E9A2-80D3-4798-8F9E-66F00717FAB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2" authorId="0" shapeId="0" xr:uid="{F5824A89-A5DA-43F6-BA02-4CDA1FC976A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2" authorId="0" shapeId="0" xr:uid="{E27A4D40-4509-44F9-8352-6967CCA190C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2" authorId="0" shapeId="0" xr:uid="{4283ED9F-9628-465A-9EDA-B60F616B4BB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2" authorId="1" shapeId="0" xr:uid="{3482C768-E698-424F-8F03-B23014CC2F2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2" authorId="0" shapeId="0" xr:uid="{3016EA74-B9D3-47BB-A5E7-95DEA2EEDFB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2" authorId="0" shapeId="0" xr:uid="{74B0FB3E-E1F6-4EF6-BF96-2B8EA481924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2" authorId="0" shapeId="0" xr:uid="{8943E22F-FF03-489D-8801-5DCAD8718CE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2" authorId="0" shapeId="0" xr:uid="{597F8704-4878-414A-913C-1407F529D06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3" authorId="0" shapeId="0" xr:uid="{65E810E2-A872-4949-87AB-ACFFD768475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3" authorId="0" shapeId="0" xr:uid="{D2F5CECB-C5E4-4B4C-8409-3B1D1FBE811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3" authorId="0" shapeId="0" xr:uid="{7E812993-05BB-4B3A-B9CE-45281035D6F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3" authorId="0" shapeId="0" xr:uid="{24F6BAD2-63C0-4E2B-88BB-47134C4F159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3" authorId="0" shapeId="0" xr:uid="{365C4146-05F8-4B99-AA4E-64C79B38EED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3" authorId="1" shapeId="0" xr:uid="{27062A1C-4753-4ABE-AFB1-29AD23A171B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3" authorId="0" shapeId="0" xr:uid="{5BDD884D-B119-420C-BF33-ABC1E6166B5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3" authorId="0" shapeId="0" xr:uid="{EBBEA1C4-1FEC-4BB8-8E58-B91CF94D032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3" authorId="0" shapeId="0" xr:uid="{05186E39-5848-4B52-9EFA-7711D1D92C9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3" authorId="0" shapeId="0" xr:uid="{9A051350-B198-425D-87C6-EE03D6E0F8D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4" authorId="0" shapeId="0" xr:uid="{C0EFECBA-33A8-4210-B61E-8D98A439781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4" authorId="0" shapeId="0" xr:uid="{B0CFC718-283A-4BCD-9600-BD75608933C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4" authorId="0" shapeId="0" xr:uid="{F286E279-A91F-45DD-B866-E25C487694C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4" authorId="0" shapeId="0" xr:uid="{5BB6F45F-A550-48E2-9C1C-0E6027E0DD6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4" authorId="0" shapeId="0" xr:uid="{81325F22-E575-4345-A25C-168D2F1DCB4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4" authorId="1" shapeId="0" xr:uid="{ACC0F446-E238-488C-B1A9-9932F1A01A7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4" authorId="0" shapeId="0" xr:uid="{A929CC23-1F1F-4662-84E5-A7FAA6CFD4A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4" authorId="0" shapeId="0" xr:uid="{9E01DADB-0A14-40CA-AA83-4A093F2E3DD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4" authorId="0" shapeId="0" xr:uid="{CDDFB4D1-0550-49C5-8307-37F7AB90BCF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4" authorId="0" shapeId="0" xr:uid="{322081C7-399D-4C6D-82AC-39188FD1E32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5" authorId="0" shapeId="0" xr:uid="{A788A2D1-8066-417B-BACD-F3C767137D1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5" authorId="0" shapeId="0" xr:uid="{5A1E362B-1932-4214-BB68-0E474DB450C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5" authorId="0" shapeId="0" xr:uid="{1D64DA92-9984-4D2A-B755-25A8A20D814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5" authorId="0" shapeId="0" xr:uid="{821B9202-6877-42D3-9B07-288E8D5F074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5" authorId="0" shapeId="0" xr:uid="{86705532-673D-4CE1-8A65-62DDD904AAC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5" authorId="1" shapeId="0" xr:uid="{ED71CF69-1B41-4319-8C87-B5CABEE1156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5" authorId="0" shapeId="0" xr:uid="{D3EBD024-681E-498B-9ADD-A6571BC1BFA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5" authorId="0" shapeId="0" xr:uid="{A17C7A4D-870A-415E-A8D6-D3444318381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5" authorId="0" shapeId="0" xr:uid="{E201D784-C148-40F8-9154-6CD3692C763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5" authorId="0" shapeId="0" xr:uid="{44CAEF32-EA7F-4BC9-A571-04A119135D2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6" authorId="0" shapeId="0" xr:uid="{E1AB3DBE-0EDB-4E3D-A341-C37536D680D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6" authorId="0" shapeId="0" xr:uid="{21A3386D-F46C-4C5C-ADF9-17D815FBE30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6" authorId="0" shapeId="0" xr:uid="{C04D6129-C2A8-4456-A792-EADEE22A3F8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6" authorId="0" shapeId="0" xr:uid="{31514E60-050C-46F9-9113-C4206B7BF35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6" authorId="0" shapeId="0" xr:uid="{3F91733F-4335-4DE5-8FE9-6BF9348DCA3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6" authorId="1" shapeId="0" xr:uid="{65B05ED4-5A28-4387-A6BB-CCE6A466A4D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6" authorId="0" shapeId="0" xr:uid="{2EA81DFB-532D-4C93-B0F1-E90CDC889F0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6" authorId="0" shapeId="0" xr:uid="{02267366-DFD7-4A4B-BBB9-4EBC93201FA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6" authorId="0" shapeId="0" xr:uid="{EAE81945-3EF5-494A-AE6B-26057207ADE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6" authorId="0" shapeId="0" xr:uid="{237A0426-4C7A-4F56-B2E4-086B7FD9C3E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7" authorId="0" shapeId="0" xr:uid="{638B1800-8BBB-4804-92D7-7CB144362D7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7" authorId="0" shapeId="0" xr:uid="{D43303EF-C146-4D5C-816D-B0F9E749E1C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7" authorId="0" shapeId="0" xr:uid="{9276A73C-9DE4-4074-8AA1-2933A1BE84A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7" authorId="0" shapeId="0" xr:uid="{F9773D22-F69B-4971-902F-692229B9973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7" authorId="0" shapeId="0" xr:uid="{98320A79-BECB-4A7B-9426-15F999823F7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7" authorId="1" shapeId="0" xr:uid="{ABA8FF40-9577-4BE8-B0BB-5E7D71F530E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7" authorId="0" shapeId="0" xr:uid="{9A44F753-E6FA-42AF-8527-3D37AF47664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7" authorId="0" shapeId="0" xr:uid="{D47903B7-296F-432A-AF6A-7A462233ACC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7" authorId="0" shapeId="0" xr:uid="{DAD517A6-9266-4894-B902-C921E4D9B18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7" authorId="0" shapeId="0" xr:uid="{77B7F8F8-87AF-427A-BA39-F0E7275D7D5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8" authorId="0" shapeId="0" xr:uid="{F43F790B-6535-4C31-A830-6845A3E0E7C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8" authorId="0" shapeId="0" xr:uid="{0AF672D9-96A4-4AB6-814F-4FA906CC224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8" authorId="0" shapeId="0" xr:uid="{CDE7D992-E871-401D-A1BA-A7A23D55B5C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8" authorId="0" shapeId="0" xr:uid="{413475FD-A92A-47B9-A822-2210C78FDDD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8" authorId="0" shapeId="0" xr:uid="{B8086707-BBBA-4C86-8F1F-037E4706C3C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8" authorId="1" shapeId="0" xr:uid="{BA3DF48D-EDD7-4C39-91A0-97AB14FA13B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8" authorId="0" shapeId="0" xr:uid="{F4ECAE1E-5925-4196-831C-22D02F58A47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8" authorId="0" shapeId="0" xr:uid="{DB4F7FD4-6040-4AB6-91E2-DC61787B6D3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8" authorId="0" shapeId="0" xr:uid="{E440F553-9EF2-4D97-A4C3-A3BB0A358B5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8" authorId="0" shapeId="0" xr:uid="{76B0B3E8-86A0-4BA4-BB8A-FF48535EA71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79" authorId="0" shapeId="0" xr:uid="{D9554C62-FE4E-431B-BE62-1F4435FAA02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79" authorId="0" shapeId="0" xr:uid="{A02197A8-3097-4BCF-BC8C-68959EDD8F9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79" authorId="0" shapeId="0" xr:uid="{56432F47-7FE7-4B4D-954B-D2E3A19DDA6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79" authorId="0" shapeId="0" xr:uid="{22C7C8C5-C3CA-4109-BDA5-2565C7FFA7F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79" authorId="0" shapeId="0" xr:uid="{DFF03CB8-199E-4D2D-ACA7-30CAC9DF14F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79" authorId="1" shapeId="0" xr:uid="{88F2FB42-0D53-4CF9-BBDA-544489CD56B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79" authorId="0" shapeId="0" xr:uid="{CBBC3216-C490-447D-97D3-0B7F95F42A7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79" authorId="0" shapeId="0" xr:uid="{1F5F09F0-1E8D-48BF-81A6-3CF347D5C0C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79" authorId="0" shapeId="0" xr:uid="{F973D70D-BAE6-4349-B552-DA23208E378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79" authorId="0" shapeId="0" xr:uid="{44AE10D0-D5E2-450F-BE9F-FB1E7C2538E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0" authorId="0" shapeId="0" xr:uid="{3E6CE525-1AD9-43AA-8B1F-1B3AFE32BEB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0" authorId="0" shapeId="0" xr:uid="{EFF8B9DC-C884-46EF-96A9-8CF7A2388D7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0" authorId="0" shapeId="0" xr:uid="{1F68D4FA-F220-4D30-8705-7C67E8614F4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0" authorId="0" shapeId="0" xr:uid="{C15C1F2B-4505-4A67-AEE5-AB992FF8D73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0" authorId="0" shapeId="0" xr:uid="{E20C6890-4C44-4649-92DF-BE4542B81A4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0" authorId="1" shapeId="0" xr:uid="{1BF61D22-6259-4565-ACC3-B19CF89E1B0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0" authorId="0" shapeId="0" xr:uid="{29FC091A-A25B-4B6E-A357-8F07DBB424D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0" authorId="0" shapeId="0" xr:uid="{9604DE0F-83E9-4D74-8346-0CA393463C2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0" authorId="0" shapeId="0" xr:uid="{87F507CF-317D-4AAC-A922-44C8C379A8A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0" authorId="0" shapeId="0" xr:uid="{C5A84E01-0DBC-4666-A978-E8AB6C8454F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1" authorId="0" shapeId="0" xr:uid="{63C39EC0-4C73-47A8-991A-F776D902D73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1" authorId="0" shapeId="0" xr:uid="{5A3589AB-A45C-4875-B4EF-F302D8E26A9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1" authorId="0" shapeId="0" xr:uid="{39E95E4E-26BA-4035-A051-66269030BCF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1" authorId="0" shapeId="0" xr:uid="{969CE9CD-1B12-4B53-B4B1-15BBAF37705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1" authorId="0" shapeId="0" xr:uid="{FA9286EF-BA5E-4007-9E29-CE0F256BA7B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1" authorId="1" shapeId="0" xr:uid="{684737A6-C242-4724-80EF-328A3AC9A70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1" authorId="0" shapeId="0" xr:uid="{ED07E7B1-5FDF-48AD-A01F-2E5E16D0377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1" authorId="0" shapeId="0" xr:uid="{A2B2F4D7-12D2-45BB-A951-D9CAA4863CA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1" authorId="0" shapeId="0" xr:uid="{6AA66A80-B72D-443C-B1B1-12AFBB78D23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1" authorId="0" shapeId="0" xr:uid="{0A1AF25B-1435-4687-8813-B33569EDD27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2" authorId="0" shapeId="0" xr:uid="{0A2181EB-79E6-47C2-AE96-BA104954D10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2" authorId="0" shapeId="0" xr:uid="{7E4D8150-E109-4DC7-8A85-2DDF9460D1D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2" authorId="0" shapeId="0" xr:uid="{AD9415BC-9E31-46BC-9E8C-CCA0A384342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2" authorId="0" shapeId="0" xr:uid="{BDFE6D1C-FC92-4802-ABF9-EF5B8BBC32E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2" authorId="0" shapeId="0" xr:uid="{CDA10C9F-45A9-4CB7-B7BF-A7E7E941184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2" authorId="1" shapeId="0" xr:uid="{D12C86FF-389F-4446-A340-1EF9E2877C4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2" authorId="0" shapeId="0" xr:uid="{3C6F462C-032F-4B88-A081-AB1E4CA807F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2" authorId="0" shapeId="0" xr:uid="{89B07082-AD8B-4DBF-958A-7961A4E9012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2" authorId="0" shapeId="0" xr:uid="{59DEE4B0-9AD3-41FC-999B-476FAE1C58A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2" authorId="0" shapeId="0" xr:uid="{9CEED561-E712-4DD7-99BC-25808528313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3" authorId="0" shapeId="0" xr:uid="{79695940-092C-431D-9AFC-52120B09865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3" authorId="0" shapeId="0" xr:uid="{DDC27A96-2985-406A-B156-337CD548B7F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3" authorId="0" shapeId="0" xr:uid="{0FC17C6F-11DA-4DB3-B702-ED7E5BB8AD5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3" authorId="0" shapeId="0" xr:uid="{0ED528E9-426A-4197-BA8E-0E5B782E164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3" authorId="0" shapeId="0" xr:uid="{8793883A-498B-4D02-8823-262792DE288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3" authorId="1" shapeId="0" xr:uid="{F8120D51-E0C5-4B9F-96AF-6B0ACA06AAA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3" authorId="0" shapeId="0" xr:uid="{5B1456EC-3758-4C6F-96B2-CD99675BD7C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3" authorId="0" shapeId="0" xr:uid="{BEB84422-8614-4357-8055-6814A9FC638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3" authorId="0" shapeId="0" xr:uid="{A969D94C-7A3A-4500-94EC-2FEB0D97C23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3" authorId="0" shapeId="0" xr:uid="{03E3ADB7-6FFE-4618-9E40-BF8712A17F3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4" authorId="0" shapeId="0" xr:uid="{6B6C8E06-53E5-4ACE-A09B-B4AA076925E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4" authorId="0" shapeId="0" xr:uid="{58BBEDE8-2FB7-47D1-A2E1-D839E200799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4" authorId="0" shapeId="0" xr:uid="{563A4217-8ADB-4D6B-B504-034DB5E6765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4" authorId="0" shapeId="0" xr:uid="{C15D9CB2-8E5B-458A-AD8C-C0E396CB700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4" authorId="0" shapeId="0" xr:uid="{AD67687B-A82D-409C-9D65-52BDA80FD10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4" authorId="1" shapeId="0" xr:uid="{A4E1DEEF-A7AE-4BD2-8744-D4382E904C0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4" authorId="0" shapeId="0" xr:uid="{9215718B-7810-4FEF-BAC0-7666997E67C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4" authorId="0" shapeId="0" xr:uid="{10375606-B0A2-4FD6-97F9-EA20CBCAE1A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4" authorId="0" shapeId="0" xr:uid="{D3B29372-3ECE-43DC-A6A3-DD648E1515B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4" authorId="0" shapeId="0" xr:uid="{0B455204-D8D6-4461-8D0D-8CA7F4FABFB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5" authorId="0" shapeId="0" xr:uid="{F82DA73D-09F5-4E0F-A615-5266F4C45C0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5" authorId="0" shapeId="0" xr:uid="{7DE5BF69-B1AB-4877-BE64-ADB5C12FF35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5" authorId="0" shapeId="0" xr:uid="{11447082-2D8B-4E2A-A7A6-4DD2B096231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5" authorId="0" shapeId="0" xr:uid="{A2B50343-A76D-4336-8C01-C5A267CBE2A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5" authorId="0" shapeId="0" xr:uid="{BED040CB-B026-43CE-B966-2E610557568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5" authorId="1" shapeId="0" xr:uid="{A3891A7E-786B-41CA-A442-696B6BCE4FA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5" authorId="0" shapeId="0" xr:uid="{7D9FD09F-F51D-4E7D-A9FB-7D32DC8C74B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5" authorId="0" shapeId="0" xr:uid="{39DD6514-C057-45CB-96D5-FA928EDA286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5" authorId="0" shapeId="0" xr:uid="{521500E7-284A-45D2-BEB5-F1B71F98288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5" authorId="0" shapeId="0" xr:uid="{BF7D5362-29FD-4844-9A0F-F7E1ACF0F14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6" authorId="0" shapeId="0" xr:uid="{6BFA75C5-D71E-4004-B71C-7114B34F944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6" authorId="0" shapeId="0" xr:uid="{EBEAFC30-96F4-417F-938E-967C3855B34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6" authorId="0" shapeId="0" xr:uid="{F06F68F9-EA66-4049-AEAA-BEC4F6876AC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6" authorId="0" shapeId="0" xr:uid="{55F58066-CA64-45F0-8A29-6AE46222349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6" authorId="0" shapeId="0" xr:uid="{CFF5AE60-CBD4-4A22-9FA4-FE49522C62F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6" authorId="1" shapeId="0" xr:uid="{8751C42E-DF6B-4585-A831-5A48999B862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6" authorId="0" shapeId="0" xr:uid="{455E3D3B-BB54-4C7A-B873-B171476E3B3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6" authorId="0" shapeId="0" xr:uid="{6C15F5D1-A596-405E-86CE-75F60AA0E2C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6" authorId="0" shapeId="0" xr:uid="{38F6CA29-AA03-4A32-A0F4-1D306246C50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6" authorId="0" shapeId="0" xr:uid="{3DD76F66-B9AF-4F9D-B929-C0D2487535A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7" authorId="0" shapeId="0" xr:uid="{4D02AB95-ABC8-452C-BC63-E0D4CCF0AA4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7" authorId="0" shapeId="0" xr:uid="{807B74F8-1E5A-4F00-9701-220295B44A8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7" authorId="0" shapeId="0" xr:uid="{AA7B42D5-9D8B-4A91-9332-C1AFB690D8E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7" authorId="0" shapeId="0" xr:uid="{9995D6D2-B5C4-425B-8909-37ED213F4C5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7" authorId="0" shapeId="0" xr:uid="{73BFA3AE-C2D7-41BB-BD3E-1F5BE72D081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7" authorId="1" shapeId="0" xr:uid="{AB5D2614-F0FA-49E7-86B2-F9C752FF495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7" authorId="0" shapeId="0" xr:uid="{6817DFD7-66C4-45DA-82F0-AF069252DFD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7" authorId="0" shapeId="0" xr:uid="{C1DF001A-7AB3-4E68-8888-64413108B58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7" authorId="0" shapeId="0" xr:uid="{C9308268-6ECB-4187-9F4C-C49700D671E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7" authorId="0" shapeId="0" xr:uid="{801235B2-E94D-4F4D-8BDA-3B390FA516E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8" authorId="0" shapeId="0" xr:uid="{FC6F1F85-C443-4BC1-940D-D9DB88B271E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8" authorId="0" shapeId="0" xr:uid="{72F5764E-D58A-419A-A1BD-57BA5415916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8" authorId="0" shapeId="0" xr:uid="{9864B3EA-F1AC-4BFD-8B23-7CEF96BFBFD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8" authorId="0" shapeId="0" xr:uid="{D4470F29-59B7-4474-BCA1-DFF5D66D96E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8" authorId="0" shapeId="0" xr:uid="{E8679C18-0958-4722-B18D-4C694E79CEC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8" authorId="1" shapeId="0" xr:uid="{B59E301E-7032-459A-9AD8-77F65D912E2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8" authorId="0" shapeId="0" xr:uid="{7C94F2F9-2AC5-4330-AF71-F1529E3F14D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8" authorId="0" shapeId="0" xr:uid="{C965C435-8EB9-42F9-8857-5F5FB02D9B5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8" authorId="0" shapeId="0" xr:uid="{C7146C88-F980-48E3-9322-AFC2797D305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8" authorId="0" shapeId="0" xr:uid="{82E527E0-0F7F-4EE3-9964-806BEBFE10C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89" authorId="0" shapeId="0" xr:uid="{81451938-6CC3-48EC-A0EC-F76E451F3D7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89" authorId="0" shapeId="0" xr:uid="{C839CD01-5263-4318-8A10-60CA152A743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89" authorId="0" shapeId="0" xr:uid="{107F6B16-2582-4FC6-83E4-85EF6093835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89" authorId="0" shapeId="0" xr:uid="{8A6730A5-A577-473E-A1B3-266AD6BFD23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89" authorId="0" shapeId="0" xr:uid="{F3A0C54C-782F-45EB-B006-274E822F9D3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89" authorId="1" shapeId="0" xr:uid="{3EB2413F-AFBE-42E3-8AF0-DE4F101AFE9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89" authorId="0" shapeId="0" xr:uid="{DCC5E42D-0657-4CA0-A473-83156C28AC5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89" authorId="0" shapeId="0" xr:uid="{1A1AE4CD-465C-4142-B1F2-1EF1D400646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89" authorId="0" shapeId="0" xr:uid="{7707067C-6C72-41D0-89C6-EB64D2645FD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89" authorId="0" shapeId="0" xr:uid="{4EDEC027-0FB2-40F9-AE50-8B480AC1168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0" authorId="0" shapeId="0" xr:uid="{5E297590-1766-4315-A24E-3483A581917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0" authorId="0" shapeId="0" xr:uid="{F5938454-477A-4FE3-B496-685652BC34F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0" authorId="0" shapeId="0" xr:uid="{E13592C1-E7E1-4C02-AF0E-AB13052C95A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0" authorId="0" shapeId="0" xr:uid="{24BD5FB4-E543-4BD0-ACBC-44664081CA7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0" authorId="0" shapeId="0" xr:uid="{DFD38380-F9B5-4C7D-B42C-C82AC97FE9D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0" authorId="1" shapeId="0" xr:uid="{A384BB7C-C987-4BB3-AA01-8802497499A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0" authorId="0" shapeId="0" xr:uid="{3B961776-45FA-4F8A-A7BD-B686B1B4B86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0" authorId="0" shapeId="0" xr:uid="{E22F1E3C-3B78-4350-9427-6C1421B4069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0" authorId="0" shapeId="0" xr:uid="{9CAD911B-83BF-4F89-8D65-576275DC007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0" authorId="0" shapeId="0" xr:uid="{FCA0FE29-911A-4E41-8D3E-E8F9D61393F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1" authorId="0" shapeId="0" xr:uid="{F839F707-7C69-4CB2-84D4-9C5599FD8DD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1" authorId="0" shapeId="0" xr:uid="{4300E391-8744-4118-BCBF-B351130339D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1" authorId="0" shapeId="0" xr:uid="{52911E46-1DA8-446B-ACC4-195DFB031BA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1" authorId="0" shapeId="0" xr:uid="{E4EFF17E-0BFB-43EC-8847-3EAD3398F11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1" authorId="0" shapeId="0" xr:uid="{A2409960-73FA-4DA5-B88C-0AC7FB17269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1" authorId="1" shapeId="0" xr:uid="{7FB64FB7-ACB3-4DE8-AC6B-351107D3778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1" authorId="0" shapeId="0" xr:uid="{206EA678-3A70-442B-9C13-DCAA0F87BC3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1" authorId="0" shapeId="0" xr:uid="{822E4677-0166-4EC4-A44E-BF1A8F4174E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1" authorId="0" shapeId="0" xr:uid="{0B865C33-9DF2-49ED-B70E-ED11BBDD599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1" authorId="0" shapeId="0" xr:uid="{3111E900-6827-4A69-932E-3E8EE602053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2" authorId="0" shapeId="0" xr:uid="{A0F77910-F952-469B-A054-31A77275AE4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2" authorId="0" shapeId="0" xr:uid="{30D8A946-050F-4151-9F6B-C5609060CF5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2" authorId="0" shapeId="0" xr:uid="{EDF33886-B0B7-456A-B0F7-7392DA7CEEF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2" authorId="0" shapeId="0" xr:uid="{064E57FC-9D0F-4645-ACB3-66FA6C062E1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2" authorId="0" shapeId="0" xr:uid="{5C33C99B-A847-4820-ACA6-0900F8DD06D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2" authorId="1" shapeId="0" xr:uid="{90892648-E23C-4E6D-9A7C-FAD69A96A46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2" authorId="0" shapeId="0" xr:uid="{11E74835-9C28-4648-8325-B4797958378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2" authorId="0" shapeId="0" xr:uid="{CF5B658B-AF13-4043-9593-66FBCEED702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2" authorId="0" shapeId="0" xr:uid="{46D55BAA-5631-4543-8055-78396C94E6D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2" authorId="0" shapeId="0" xr:uid="{5587A3A4-0853-487E-A0AE-29AFB88B738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3" authorId="0" shapeId="0" xr:uid="{3A4F54D4-DC50-4F01-B52E-85EDC4A3237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3" authorId="0" shapeId="0" xr:uid="{7E57BC3A-C651-4B97-ACFA-D61FEE0DC43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3" authorId="0" shapeId="0" xr:uid="{56ED5E2D-B2F4-4D3C-9A35-99D592068ED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3" authorId="0" shapeId="0" xr:uid="{FAE1EAC1-D198-4A79-B799-CE9AB567DAA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3" authorId="0" shapeId="0" xr:uid="{5B36BADF-3A15-439A-8D28-0348621FE54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3" authorId="1" shapeId="0" xr:uid="{EBA24F48-7B66-4886-8EE0-EB04328189B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3" authorId="0" shapeId="0" xr:uid="{BB863120-7311-4AC0-9DA9-990507E9DDE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3" authorId="0" shapeId="0" xr:uid="{74964AB6-F114-4BF0-A2BD-D695780170F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3" authorId="0" shapeId="0" xr:uid="{0745DDE7-37BB-4A87-AA42-3C7310C718E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3" authorId="0" shapeId="0" xr:uid="{367C64C2-3B5C-4B03-BFDB-14F7CD05816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4" authorId="0" shapeId="0" xr:uid="{BF536CF4-75B1-489F-BD9D-F69656CF609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4" authorId="0" shapeId="0" xr:uid="{22E86485-3E75-442C-A569-02D5E167C0E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4" authorId="0" shapeId="0" xr:uid="{23735E32-D385-421D-B50B-894D97A4584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4" authorId="0" shapeId="0" xr:uid="{27636140-BF17-4A48-8C57-3973148D28D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4" authorId="0" shapeId="0" xr:uid="{A7346179-77DE-472C-9AAF-DF88BE6314C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4" authorId="1" shapeId="0" xr:uid="{993FBC10-0A2B-4128-AF9F-D753C01216C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4" authorId="0" shapeId="0" xr:uid="{C266C84C-477B-4E8E-9206-11498243248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4" authorId="0" shapeId="0" xr:uid="{1FDF48D1-6985-4A7C-9162-2733DD162E1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4" authorId="0" shapeId="0" xr:uid="{81AFA196-A47B-4F81-B814-4282A056622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4" authorId="0" shapeId="0" xr:uid="{2A8E51BB-153E-4184-A1B0-6426CDE3818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5" authorId="0" shapeId="0" xr:uid="{4AB44F2D-CE1A-4E00-B86D-1D5F8B3B52F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5" authorId="0" shapeId="0" xr:uid="{FE660F83-79F2-45CA-A812-F764687B782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5" authorId="0" shapeId="0" xr:uid="{67F64FE0-E949-43D2-BE87-B34276EF4A9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5" authorId="0" shapeId="0" xr:uid="{1922C699-170B-4ECE-9E1D-8C7E44D8043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5" authorId="0" shapeId="0" xr:uid="{96A48D54-95CA-41B7-92F4-3E5516271F1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5" authorId="1" shapeId="0" xr:uid="{72ABD4AA-0AE4-4147-AFAC-856B85B00F0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5" authorId="0" shapeId="0" xr:uid="{8F15EDC3-A359-4646-A23C-7292D0A0467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5" authorId="0" shapeId="0" xr:uid="{D4EDFE9D-C8A9-4445-9FFD-FE82FF133D3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5" authorId="0" shapeId="0" xr:uid="{6A32C7F4-823F-4E8E-88AF-ECAE73875C5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5" authorId="0" shapeId="0" xr:uid="{90B2C5FC-D593-4353-B997-690E95A3CA2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6" authorId="0" shapeId="0" xr:uid="{6B4E30CA-4393-400C-BD4C-700D5C42504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6" authorId="0" shapeId="0" xr:uid="{A0766E12-43D1-4CDD-B44E-50A8D988243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6" authorId="0" shapeId="0" xr:uid="{5C635243-BD23-472A-85A6-61C4F77BF3F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6" authorId="0" shapeId="0" xr:uid="{905E18FA-29DD-41C3-99D3-C4323B12957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6" authorId="0" shapeId="0" xr:uid="{D3114C1B-9480-4917-B19E-DA08051DF20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6" authorId="1" shapeId="0" xr:uid="{F4B5494A-1453-4319-BCB7-8A650F73DC9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6" authorId="0" shapeId="0" xr:uid="{D89D5063-DEEB-4908-80B1-BEAA5BF658F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6" authorId="0" shapeId="0" xr:uid="{4DC48906-8D53-4DA4-91FA-D9346D80B9D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6" authorId="0" shapeId="0" xr:uid="{FCA3F09F-49CD-4D2F-BD56-A741CE4AF19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6" authorId="0" shapeId="0" xr:uid="{839771A3-E927-4EFE-A7B3-BF414AE55B4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7" authorId="0" shapeId="0" xr:uid="{89796E57-71BA-48E2-8BC3-7D4A7675D68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7" authorId="0" shapeId="0" xr:uid="{0242BDD9-E4D9-4D6C-97A4-2AA6EB8457F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7" authorId="0" shapeId="0" xr:uid="{A86A3B9F-799A-44F2-9759-2C3355EFBAD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7" authorId="0" shapeId="0" xr:uid="{5A0A0E35-6E6D-4DA9-8DD3-9130803D7CC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7" authorId="0" shapeId="0" xr:uid="{ABD1A53F-D9BC-4BFE-93E5-AF35D617488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7" authorId="1" shapeId="0" xr:uid="{F5C738AF-B752-4769-80DA-BD5ADF2985F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7" authorId="0" shapeId="0" xr:uid="{4ADCFBA7-0722-4D9E-8065-470CB603CB4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7" authorId="0" shapeId="0" xr:uid="{A86F78C3-F7A3-4C92-AAC8-2DD03D198C5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7" authorId="0" shapeId="0" xr:uid="{5719EEAE-690F-4A5C-BBE3-76B1890D8C6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7" authorId="0" shapeId="0" xr:uid="{8547794E-AD8D-463B-BAAA-EC6068E5F8D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8" authorId="0" shapeId="0" xr:uid="{97371C76-5122-4AE7-929C-C8FC814EF89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8" authorId="0" shapeId="0" xr:uid="{5051E790-67F2-4BCA-889C-4718E5DBF1A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8" authorId="0" shapeId="0" xr:uid="{C45A1693-D0DE-43EA-A075-D2159B3B29C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8" authorId="0" shapeId="0" xr:uid="{0072188A-F822-48C1-968F-26C7F89F783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8" authorId="0" shapeId="0" xr:uid="{0E8E5C48-60DD-4A1A-8BDA-014AB40939F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8" authorId="1" shapeId="0" xr:uid="{BB767DB7-5E2C-4B22-845C-14B2F4CE143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8" authorId="0" shapeId="0" xr:uid="{F80A5737-9207-49B2-8D6E-43F175C4102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8" authorId="0" shapeId="0" xr:uid="{F3CA5BA5-BA33-400A-B03E-DD300DE8076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8" authorId="0" shapeId="0" xr:uid="{AC6C0F9D-0D5A-4728-829C-8963AEB0983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8" authorId="0" shapeId="0" xr:uid="{480D794E-FEA8-4B07-94FF-FFBF83A77FC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699" authorId="0" shapeId="0" xr:uid="{FF429F2F-C55C-4B78-9B5E-6F32D034125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699" authorId="0" shapeId="0" xr:uid="{CFC82E76-4860-4EE0-AEBB-A7F5FA315BD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699" authorId="0" shapeId="0" xr:uid="{65FC345C-991E-47E5-AB65-60BDF8262A5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699" authorId="0" shapeId="0" xr:uid="{F0751E98-929E-4237-BAE2-2D07106C66E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699" authorId="0" shapeId="0" xr:uid="{3D6C4A24-F5BD-430F-A3AE-38E7F0BCFBD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699" authorId="1" shapeId="0" xr:uid="{045646E4-9ECE-4F04-98F4-B5160ACDE5C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699" authorId="0" shapeId="0" xr:uid="{6FB50150-127B-46F3-9757-C2813534B6D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699" authorId="0" shapeId="0" xr:uid="{F2D825FB-87F2-4610-9550-135F4E622D0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699" authorId="0" shapeId="0" xr:uid="{D45DF81B-4C53-4A31-A812-664343A4B58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699" authorId="0" shapeId="0" xr:uid="{73A55BC2-510D-4566-B7B3-5FC3D6B0EA2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0" authorId="0" shapeId="0" xr:uid="{E4E81874-B5D4-4986-BE5F-2B1BEC4C671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0" authorId="0" shapeId="0" xr:uid="{1853C5E0-ECCA-4C27-B185-47DC10B48BA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0" authorId="0" shapeId="0" xr:uid="{A9563119-FFE0-48DC-9C88-1DF126201BC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0" authorId="0" shapeId="0" xr:uid="{80BB2D5F-63D2-4AB8-94D1-D85C380FC00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0" authorId="0" shapeId="0" xr:uid="{AD34378B-0E61-47CD-9085-707099E4239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0" authorId="1" shapeId="0" xr:uid="{33448D81-6E74-4ABB-8F8C-6D70F360034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0" authorId="0" shapeId="0" xr:uid="{D5FC6CF9-4EF9-41CE-9E11-385083D79A3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0" authorId="0" shapeId="0" xr:uid="{795A1A79-EC98-4FD6-B459-C31F8B348D8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0" authorId="0" shapeId="0" xr:uid="{844A7607-D637-4298-8E5F-8233BAD6229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0" authorId="0" shapeId="0" xr:uid="{08B4B3FD-BA6C-44AD-A2AF-773BC478B89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1" authorId="0" shapeId="0" xr:uid="{2F51B3B4-4D4E-44F6-B46C-C672FEACDFA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1" authorId="0" shapeId="0" xr:uid="{E3F31CD3-6C13-4E09-B5C8-5F2B6B575E4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1" authorId="0" shapeId="0" xr:uid="{F306FAB6-B77A-40FE-910F-C247C1C012E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1" authorId="0" shapeId="0" xr:uid="{558C0429-6D6B-4187-847D-3140884A49A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1" authorId="0" shapeId="0" xr:uid="{12A9E5F6-053D-4A8E-921A-CE9EC3DE38A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1" authorId="1" shapeId="0" xr:uid="{0530E89A-DDE3-468D-B2B7-CC8CF1B16FB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1" authorId="0" shapeId="0" xr:uid="{F52429FC-33E4-4F2E-B163-9CAA6716583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1" authorId="0" shapeId="0" xr:uid="{AFD88FCC-8EF2-4317-899F-6F3B849B7FD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1" authorId="0" shapeId="0" xr:uid="{7BD35DF2-E229-4EA6-8EC1-278E2147FF4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1" authorId="0" shapeId="0" xr:uid="{E227D374-0808-40E0-8B4C-B382428CD8C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2" authorId="0" shapeId="0" xr:uid="{8FBA9308-1055-4180-B304-56BC2CA423D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2" authorId="0" shapeId="0" xr:uid="{DF3D94E1-59A2-414C-8563-62A94CD64E7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2" authorId="0" shapeId="0" xr:uid="{29E6599C-54CF-463E-977A-88B8EDCB514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2" authorId="0" shapeId="0" xr:uid="{F3727649-0C89-46C5-B275-407205E8B0B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2" authorId="0" shapeId="0" xr:uid="{0ED4C618-AC8A-49B2-8244-36F36A2A4EC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2" authorId="1" shapeId="0" xr:uid="{844CD711-0450-48AC-AA5E-BA3A3FDE307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2" authorId="0" shapeId="0" xr:uid="{241CB68C-D657-497C-895A-F8F57D53AB1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2" authorId="0" shapeId="0" xr:uid="{D85F979F-067A-438B-A0CF-B09CB58568B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2" authorId="0" shapeId="0" xr:uid="{4363DD22-0504-4498-BF86-442C40B3A31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2" authorId="0" shapeId="0" xr:uid="{22ED76BA-65E3-4E69-948B-4819802233F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3" authorId="0" shapeId="0" xr:uid="{98DCD506-D72D-4C77-A656-4A125ED27D4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3" authorId="0" shapeId="0" xr:uid="{65A172F0-C3C0-4DE3-9CA3-84D87518E04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3" authorId="0" shapeId="0" xr:uid="{97E3280A-15B8-4B0B-A23D-CEB6623B28B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3" authorId="0" shapeId="0" xr:uid="{BEAB02F1-48E4-45DE-BC95-CA6FD65B078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3" authorId="0" shapeId="0" xr:uid="{E9289B06-0C5F-472C-B31B-58FF4650105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3" authorId="1" shapeId="0" xr:uid="{4048004C-4058-48C0-8AD9-AF012B62FC0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3" authorId="0" shapeId="0" xr:uid="{0789DB87-EEF8-483F-A605-68A0AA1F3F7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3" authorId="0" shapeId="0" xr:uid="{F26DA5B8-B14A-4E62-93CC-90814AEE2DA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3" authorId="0" shapeId="0" xr:uid="{F8924480-721E-43DF-BED6-FDD03F118E0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3" authorId="0" shapeId="0" xr:uid="{93B2321C-0AB4-4772-947C-6C6EA8ED1E1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4" authorId="0" shapeId="0" xr:uid="{7042467B-6A36-47F9-A9B5-978E7C10AE5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4" authorId="0" shapeId="0" xr:uid="{9DACDAF3-98D9-466C-8901-985B353EC72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4" authorId="0" shapeId="0" xr:uid="{030C460E-500B-495B-BA87-183F6F0C1DF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4" authorId="0" shapeId="0" xr:uid="{E84293AC-EADA-4C1F-A25F-398D7B7C234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4" authorId="0" shapeId="0" xr:uid="{75B6A3AC-894D-45F8-8EE9-966CDC78B81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4" authorId="1" shapeId="0" xr:uid="{30185E70-D5C7-439C-BD0C-349EFAD8558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4" authorId="0" shapeId="0" xr:uid="{15FEA8D3-955A-4D14-BD09-4F395B5AA05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4" authorId="0" shapeId="0" xr:uid="{ECF9A72B-0CCA-4CA5-87F3-B6DC4114B29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4" authorId="0" shapeId="0" xr:uid="{D39B84A2-47A4-4537-902E-A978C0D4A2F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4" authorId="0" shapeId="0" xr:uid="{4073E173-96A4-4CD4-9358-8FA4F159A6D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5" authorId="0" shapeId="0" xr:uid="{A61D4B68-7555-46AB-A593-3D890A1426E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5" authorId="0" shapeId="0" xr:uid="{4FF98CAB-CB9E-4E8D-BA84-B712AD7B460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5" authorId="0" shapeId="0" xr:uid="{92F86788-DB2A-40A9-802A-91AF3E572FC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5" authorId="0" shapeId="0" xr:uid="{EE29CAB6-35B9-4C43-B878-E3DAD20915B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5" authorId="0" shapeId="0" xr:uid="{B2AEE9F7-0830-40FB-9B38-EEC1224A817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5" authorId="1" shapeId="0" xr:uid="{B0023D55-55E3-45AE-9548-07A20A7C947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5" authorId="0" shapeId="0" xr:uid="{58F3EB08-3590-47EE-8C2D-5CDF65205BC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5" authorId="0" shapeId="0" xr:uid="{D67FEB1C-1D0F-422C-80F6-B59ACDD5728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5" authorId="0" shapeId="0" xr:uid="{D890CD56-32E5-4648-8BAD-8379F789E29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5" authorId="0" shapeId="0" xr:uid="{699AF69D-0E19-49E5-8848-1CA8E569E71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6" authorId="0" shapeId="0" xr:uid="{A59F67E2-FE1F-494C-877D-CF90496A3FD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6" authorId="0" shapeId="0" xr:uid="{181EDED3-EB09-42F3-848C-F259D55ACA1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6" authorId="0" shapeId="0" xr:uid="{806393C7-CFD1-447C-94B0-15BE40884FE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6" authorId="0" shapeId="0" xr:uid="{12101FB9-ACE6-454B-8D6E-096F9CFFC9A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6" authorId="0" shapeId="0" xr:uid="{A4100983-97AD-48D4-A2B5-E19639C50DD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6" authorId="1" shapeId="0" xr:uid="{6341DFD3-7F5B-4820-BB96-8CF37E4707F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6" authorId="0" shapeId="0" xr:uid="{F354D4DA-3BB2-4370-B77E-580F573910F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6" authorId="0" shapeId="0" xr:uid="{46A20875-668D-4967-85DD-6F8FBF202AB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6" authorId="0" shapeId="0" xr:uid="{10C270CF-6AEA-4327-8D14-2D5411CF3AE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6" authorId="0" shapeId="0" xr:uid="{3E305589-9280-4370-B744-6DC8922F601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7" authorId="0" shapeId="0" xr:uid="{41B27046-2A18-42FC-850D-D832110D36C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7" authorId="0" shapeId="0" xr:uid="{49D1DF97-7DCE-4304-AF98-EA63995B977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7" authorId="0" shapeId="0" xr:uid="{97A10E38-0B89-4092-9124-D6A83AEDD4F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7" authorId="0" shapeId="0" xr:uid="{EFA9DAF1-3E8E-446D-B100-59BA111E487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7" authorId="0" shapeId="0" xr:uid="{5852B909-DE30-4A3D-AD15-33743D9883C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7" authorId="1" shapeId="0" xr:uid="{8C286016-C91F-4ACB-8344-8C22AE090C1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7" authorId="0" shapeId="0" xr:uid="{47C283B2-7023-43D4-B6E0-F4C15591EDC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7" authorId="0" shapeId="0" xr:uid="{3A1AADD2-EE70-4047-B6EA-2BDB12B37BC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7" authorId="0" shapeId="0" xr:uid="{0DA8B499-96E5-43DA-8856-81156DA4FBC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7" authorId="0" shapeId="0" xr:uid="{EC96BAB4-6578-41BA-831C-B1A6B37C349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8" authorId="0" shapeId="0" xr:uid="{1310BB45-4723-4B11-B728-46155E48F1F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8" authorId="0" shapeId="0" xr:uid="{242907C9-E1FA-47D8-A74F-6B73C50EE6B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8" authorId="0" shapeId="0" xr:uid="{B2DC2664-A427-4338-8D1B-F9B1B23577E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8" authorId="0" shapeId="0" xr:uid="{1104593E-AF76-4211-9031-B9894603A75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8" authorId="0" shapeId="0" xr:uid="{D64AC1A8-7931-43AE-AD9D-A84ABD5C4CF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8" authorId="1" shapeId="0" xr:uid="{BCADA068-E141-40EF-8B65-5C2F930AB1B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8" authorId="0" shapeId="0" xr:uid="{1DC1D804-AAA1-47E2-A845-2AC66170C63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8" authorId="0" shapeId="0" xr:uid="{263F2BA2-EEE2-4AA0-A8B7-C083B7130A4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8" authorId="0" shapeId="0" xr:uid="{71F868F1-E699-4FEC-9101-42F5B3717C8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8" authorId="0" shapeId="0" xr:uid="{3F463AEB-7DCD-44B9-9A99-24BC148EF9C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09" authorId="0" shapeId="0" xr:uid="{93CE3B0C-23DF-4F4E-9BDB-4F7E05ED2BD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09" authorId="0" shapeId="0" xr:uid="{1E008584-A75D-4E0D-A810-8E727F71714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09" authorId="0" shapeId="0" xr:uid="{125EE04D-2FEE-4E5D-8B78-799111AA260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09" authorId="0" shapeId="0" xr:uid="{DACA4E76-77EC-4270-A8E0-92470239942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09" authorId="0" shapeId="0" xr:uid="{8048670B-7643-4923-BABC-60A47BC6DC6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09" authorId="1" shapeId="0" xr:uid="{7BDDD7AF-1B89-4685-B1A1-B23EC7ECAC7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09" authorId="0" shapeId="0" xr:uid="{66322783-2B53-4CBB-9081-1C83D42347F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09" authorId="0" shapeId="0" xr:uid="{C62A0498-959D-4E13-9C62-9EA3BEF6949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09" authorId="0" shapeId="0" xr:uid="{A3B1320B-F5C6-49DD-AC83-12D62E934AE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09" authorId="0" shapeId="0" xr:uid="{7509D296-D4AC-4E14-8ADA-8FF489DF9EB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0" authorId="0" shapeId="0" xr:uid="{E4082AC3-FAFE-41A6-BCD5-46557067264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0" authorId="0" shapeId="0" xr:uid="{ACD5F592-2339-4675-A618-E7BD3A1B618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0" authorId="0" shapeId="0" xr:uid="{B23AEF06-4569-4E5D-8B2B-49E2BDFC83E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0" authorId="0" shapeId="0" xr:uid="{AEDF7680-C55A-4583-8FF7-C25B9961E0A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0" authorId="0" shapeId="0" xr:uid="{2ADBEBBE-DDCF-4FEF-9E4A-0DD081732F7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0" authorId="1" shapeId="0" xr:uid="{633AFDD2-234D-4CD6-BC8E-EBCD4D74D97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0" authorId="0" shapeId="0" xr:uid="{949E2758-276B-4B27-A304-2969851E5ED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0" authorId="0" shapeId="0" xr:uid="{79A156CF-1517-48EF-955C-733E29C81EF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0" authorId="0" shapeId="0" xr:uid="{C4AE80DE-F0CA-44D6-B5AF-977E707D8D2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0" authorId="0" shapeId="0" xr:uid="{0DB85925-7AB7-44B8-B391-EC3DCC511E5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1" authorId="0" shapeId="0" xr:uid="{8FB02A1E-CEC7-48FA-B703-5ED1608B731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1" authorId="0" shapeId="0" xr:uid="{E115AD50-4E71-429A-A2CB-66D65B30EA6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1" authorId="0" shapeId="0" xr:uid="{DF5D9CA9-7C9A-4F5B-8D0F-54914B84C81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1" authorId="0" shapeId="0" xr:uid="{9A081407-8F9A-4188-A1CC-D4BA3528BB0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1" authorId="0" shapeId="0" xr:uid="{D383B317-385F-41BD-8669-AB71A73E0F2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1" authorId="1" shapeId="0" xr:uid="{95CA965F-B0CD-4606-BF65-1D685A50944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1" authorId="0" shapeId="0" xr:uid="{5022818B-0B95-43E4-928F-EA01ADBC16D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1" authorId="0" shapeId="0" xr:uid="{F86ABF7C-FA11-4180-9CEA-6C814ED2DFB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1" authorId="0" shapeId="0" xr:uid="{04ED237A-859F-4635-BF69-F1A34CCD27C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1" authorId="0" shapeId="0" xr:uid="{987367A9-9676-4050-B081-B63C8E9D587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2" authorId="0" shapeId="0" xr:uid="{11A9DD35-87E8-4441-886B-F06D8E8B9CC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2" authorId="0" shapeId="0" xr:uid="{E3AE712A-B82B-48A3-BB43-D7F268BDA60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2" authorId="0" shapeId="0" xr:uid="{46911591-F74D-4EB0-84F2-8A735A6DC94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2" authorId="0" shapeId="0" xr:uid="{B9DC9875-1370-4557-B91C-39056C44166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2" authorId="0" shapeId="0" xr:uid="{873FC377-199E-4C87-9608-1D73ECFC099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2" authorId="1" shapeId="0" xr:uid="{D8EC2A3F-1F2C-42BB-9A59-F502EFC2ABF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2" authorId="0" shapeId="0" xr:uid="{BDC9015C-257A-462E-880C-6DEC1E6CFE7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2" authorId="0" shapeId="0" xr:uid="{DF401577-CFC3-4195-811E-D9FA5395CF6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2" authorId="0" shapeId="0" xr:uid="{4271DDDB-B80E-438F-9BA4-783F66FC585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2" authorId="0" shapeId="0" xr:uid="{1A1AFFFB-CA98-4892-A327-0B510C97236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3" authorId="0" shapeId="0" xr:uid="{7EE9CCD2-99EE-4ECB-B1AC-3168AADBDAF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3" authorId="0" shapeId="0" xr:uid="{48D2E564-999B-4400-9518-F8A131EA7BF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3" authorId="0" shapeId="0" xr:uid="{C4F54473-E2C4-486C-988B-F589A22D3C1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3" authorId="0" shapeId="0" xr:uid="{533D2DAC-692A-4B86-9562-30FE8ECC149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3" authorId="0" shapeId="0" xr:uid="{C3194DAD-8D8A-42E0-8383-E191484B0A3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3" authorId="1" shapeId="0" xr:uid="{F85BA3D9-1040-4903-ADE6-4EA4E1FB99B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3" authorId="0" shapeId="0" xr:uid="{F48C9012-EB69-4E1F-A105-FAB2BD289F6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3" authorId="0" shapeId="0" xr:uid="{1E49FCEA-7C5C-425F-BAA8-DC3D2A2D733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3" authorId="0" shapeId="0" xr:uid="{6E56F963-AFA2-444C-B80F-1A3055EB6FF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3" authorId="0" shapeId="0" xr:uid="{375A10B5-ECC5-4677-A357-343B354581F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4" authorId="0" shapeId="0" xr:uid="{F83CF64F-4AA4-40CD-BE27-6EABFF415C6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4" authorId="0" shapeId="0" xr:uid="{62C47E6F-5A24-4506-A368-9DA532D2868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4" authorId="0" shapeId="0" xr:uid="{45BEAA08-A7D0-41C3-8850-41DCB833D31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4" authorId="0" shapeId="0" xr:uid="{9F4DC3D4-A2AB-42E8-9635-46C9742E006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4" authorId="0" shapeId="0" xr:uid="{4F727B2B-93D8-4A7A-A4B7-23DB247336E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4" authorId="1" shapeId="0" xr:uid="{D7A6C6BC-B68E-43B4-B947-0B67F2572F3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4" authorId="0" shapeId="0" xr:uid="{4F32B7D9-CF91-4366-AC41-4294A5A5872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4" authorId="0" shapeId="0" xr:uid="{44C98A8D-D18C-4107-9E28-F5AE8C04BA4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4" authorId="0" shapeId="0" xr:uid="{E2E6B6F4-DE98-4763-90B5-7F5304DB476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4" authorId="0" shapeId="0" xr:uid="{8F05335C-7871-4CAF-8055-1F7C9A698E7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5" authorId="0" shapeId="0" xr:uid="{E588FA78-F62B-4093-985A-F661D745907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5" authorId="0" shapeId="0" xr:uid="{521DA11F-0E73-4D0F-BB85-6D307ACA280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5" authorId="0" shapeId="0" xr:uid="{807DE028-20BA-45A0-B4E9-37ABBAA5B36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5" authorId="0" shapeId="0" xr:uid="{21E8CB28-83AA-442D-A1C1-383BC4189AA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5" authorId="0" shapeId="0" xr:uid="{EB880FF3-4E22-49A0-946D-E7CF33D6EF7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5" authorId="1" shapeId="0" xr:uid="{4E9957DC-00F4-4D0A-A07A-C50B7EEFC0A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5" authorId="0" shapeId="0" xr:uid="{280EAAE5-3E5A-4738-8F5F-7C6257BDFFE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5" authorId="0" shapeId="0" xr:uid="{33DA2493-43E4-4463-A944-20DC068D552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5" authorId="0" shapeId="0" xr:uid="{B82E59E7-71D1-40AE-B581-61097FE54BB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5" authorId="0" shapeId="0" xr:uid="{C51DBA5B-D010-4E83-9502-E2770F97E93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6" authorId="0" shapeId="0" xr:uid="{F00DD15E-173C-401A-A7BC-55EACE9885C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6" authorId="0" shapeId="0" xr:uid="{B8A5BD63-37BF-44B1-8B28-B3D087E7031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6" authorId="0" shapeId="0" xr:uid="{2A67FCE5-2ABB-4EC3-A129-7327B37BFB5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6" authorId="0" shapeId="0" xr:uid="{2DD5CFAA-96E6-497C-B882-CD899DCC519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6" authorId="0" shapeId="0" xr:uid="{0D76B872-E03D-4EF8-8B72-A59FFD88616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6" authorId="1" shapeId="0" xr:uid="{FAB34011-6DB3-4FFA-8A16-4B7BB3DE778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6" authorId="0" shapeId="0" xr:uid="{516D8BF0-4986-4FAC-A3A2-3FA446D244A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6" authorId="0" shapeId="0" xr:uid="{CB5753FD-7D66-4AB7-B26E-FF95476760C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6" authorId="0" shapeId="0" xr:uid="{179097B2-9927-4E7E-B403-2E3F1E033A4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6" authorId="0" shapeId="0" xr:uid="{BB301142-4233-41CA-B9E3-3ED5A3AE24C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7" authorId="0" shapeId="0" xr:uid="{BAA128AF-AC64-457B-B2C4-54147E9B61D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7" authorId="0" shapeId="0" xr:uid="{313C5E2E-AAE0-40C4-8CF6-C06A0D6F72F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7" authorId="0" shapeId="0" xr:uid="{811606CE-5E1D-46F3-B1D5-FD7D38B9952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7" authorId="0" shapeId="0" xr:uid="{10F68D1B-F9D4-41B8-830D-54188B1FE4C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7" authorId="0" shapeId="0" xr:uid="{D0FC7F2B-D686-44BC-8590-7668ADE90BB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7" authorId="1" shapeId="0" xr:uid="{949B2647-7867-4034-AF61-7FC8DA09EFC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7" authorId="0" shapeId="0" xr:uid="{E26D385E-0D5D-41C4-ABD9-40F7EE1541D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7" authorId="0" shapeId="0" xr:uid="{C4AC3888-B955-4155-8F24-77C01C6F50B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7" authorId="0" shapeId="0" xr:uid="{D3BF0493-92EB-4EBC-A9D1-A1B3E3FCD7D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7" authorId="0" shapeId="0" xr:uid="{D5F90A36-E508-4F7C-9720-EDF7384B253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8" authorId="0" shapeId="0" xr:uid="{9FBE5FFC-9630-4DEB-A2A5-396BCC47D79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8" authorId="0" shapeId="0" xr:uid="{1FF95FB1-0427-490B-81DC-CB194040D24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8" authorId="0" shapeId="0" xr:uid="{7CF95869-0398-4BED-9787-E94325B5B3A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8" authorId="0" shapeId="0" xr:uid="{CF7EB0AC-6E9A-461C-B534-233716893E8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8" authorId="0" shapeId="0" xr:uid="{30DFB3D4-E8A8-4255-BDFD-26F0FC4A2F8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8" authorId="1" shapeId="0" xr:uid="{60DCDA8A-669D-47F9-8B7E-97A7D798673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8" authorId="0" shapeId="0" xr:uid="{C9D0AD53-3D9E-4C54-9268-BD2EA96359E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8" authorId="0" shapeId="0" xr:uid="{44EFBB7A-1379-4557-BD76-012FBA083AD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8" authorId="0" shapeId="0" xr:uid="{3BD27658-B529-4EB1-99AD-FF44A32416A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8" authorId="0" shapeId="0" xr:uid="{650D9EFA-94B2-42C0-9742-DFD8E689458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19" authorId="0" shapeId="0" xr:uid="{A0CCB9FB-D5C9-478D-B6F6-1C32F722D0F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19" authorId="0" shapeId="0" xr:uid="{880165F5-C931-4DFC-A0BA-753A08F1411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19" authorId="0" shapeId="0" xr:uid="{07228FDB-C1C3-49E6-9165-20EDEFC5D63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19" authorId="0" shapeId="0" xr:uid="{A0DCCB44-A218-4A1F-8E92-2D2978559CF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19" authorId="0" shapeId="0" xr:uid="{C64693E1-61E7-4DF8-8174-60B5A379F3E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19" authorId="1" shapeId="0" xr:uid="{0545DCA9-DFA7-4224-8B1A-CFBB54C347F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19" authorId="0" shapeId="0" xr:uid="{DCB919C0-4A6F-44F4-98AD-EA0E2ADC5FC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19" authorId="0" shapeId="0" xr:uid="{22F3DD84-B3E0-42D5-8395-D8249D5E0B4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19" authorId="0" shapeId="0" xr:uid="{4E54430A-AB1E-4F41-AD0B-41F74372C5E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19" authorId="0" shapeId="0" xr:uid="{4614A576-CAFB-4D85-BDFE-E4992242FCB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0" authorId="0" shapeId="0" xr:uid="{01431BCA-338F-4A64-8E11-50F1AE0F715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0" authorId="0" shapeId="0" xr:uid="{07CD0F60-8C62-40A2-88F3-25CA0000A83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0" authorId="0" shapeId="0" xr:uid="{16D83FEC-6B42-45DC-B2B2-4F4CBFC5648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0" authorId="0" shapeId="0" xr:uid="{0B07543F-CBEC-48F2-84B0-FDE50220138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0" authorId="0" shapeId="0" xr:uid="{BC7FC224-C8F6-4701-A1D2-3127C1A3F3E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0" authorId="1" shapeId="0" xr:uid="{11243BA9-D0D9-422C-BC90-DF20E3FBB96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0" authorId="0" shapeId="0" xr:uid="{CA6D19FB-D20E-4D86-8F85-727CFBEB34E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0" authorId="0" shapeId="0" xr:uid="{72469DA6-A822-40D2-BB55-CF7F018D2C1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0" authorId="0" shapeId="0" xr:uid="{56F87859-8494-4388-9A46-33E80F15004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0" authorId="0" shapeId="0" xr:uid="{DF9E965F-E0FB-493A-A405-B44350249BD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1" authorId="0" shapeId="0" xr:uid="{6FA05727-6690-4476-B4C0-24AB99FD59F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1" authorId="0" shapeId="0" xr:uid="{F53A8052-DD3F-47CD-BD4F-077028523F4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1" authorId="0" shapeId="0" xr:uid="{1B8808AA-9655-445A-952A-B87F89BA572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1" authorId="0" shapeId="0" xr:uid="{7FAD0B7B-7653-457D-B6E1-03CBC50F5BE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1" authorId="0" shapeId="0" xr:uid="{1B7D4669-C0E4-4156-916E-C286148CBCC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1" authorId="1" shapeId="0" xr:uid="{77EFB5D5-93FF-41FE-BFAA-68E5EFB92DC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1" authorId="0" shapeId="0" xr:uid="{9DAA78B5-AF78-4C95-BE8A-7241EC22A1C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1" authorId="0" shapeId="0" xr:uid="{45F835CF-2B57-4792-A8E0-C88F76A1042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1" authorId="0" shapeId="0" xr:uid="{955959FF-A480-4432-AD2C-53E3A8BEA70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1" authorId="0" shapeId="0" xr:uid="{F78E977E-F210-4D91-868C-BF24BE1E810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2" authorId="0" shapeId="0" xr:uid="{E22372D4-8292-4EBE-8F8B-0EEC46F875E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2" authorId="0" shapeId="0" xr:uid="{9A69F2D7-21F0-421A-983F-C895F1CF0BC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2" authorId="0" shapeId="0" xr:uid="{67F1F1E2-D0A0-411A-8AD6-D17497BE5BE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2" authorId="0" shapeId="0" xr:uid="{8D9D4479-080B-42D2-ACC0-92016989297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2" authorId="0" shapeId="0" xr:uid="{6194CD4E-13C1-4089-9F92-E247D20E2DF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2" authorId="1" shapeId="0" xr:uid="{006B1FBD-A56A-4F37-91D0-6873B61C848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2" authorId="0" shapeId="0" xr:uid="{93B6FDCC-1957-41A1-9FA5-FB55747C576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2" authorId="0" shapeId="0" xr:uid="{8DA13AE8-A98D-443A-92CB-BA05A0904FD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2" authorId="0" shapeId="0" xr:uid="{697AC36D-C27D-4203-AE73-BC94E72512B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2" authorId="0" shapeId="0" xr:uid="{3D234004-9F53-43E6-819D-0F900E08774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3" authorId="0" shapeId="0" xr:uid="{A2A6DEFE-ADF5-4540-9FAA-BFE0434AA8D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3" authorId="0" shapeId="0" xr:uid="{13303B4E-F7B0-4A95-9D13-6F8EBBFFF25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3" authorId="0" shapeId="0" xr:uid="{09AB3708-9F2C-4DAE-B39B-4EBA32621F3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3" authorId="0" shapeId="0" xr:uid="{1218332D-6322-4D54-9540-BE24BFB8402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3" authorId="0" shapeId="0" xr:uid="{56678D28-31D1-4EC9-8897-A8AAEFC0DB6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3" authorId="1" shapeId="0" xr:uid="{36A7FF18-CDA7-4F12-8D43-1C4C99C7243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3" authorId="0" shapeId="0" xr:uid="{A99E2F9A-A730-49A0-BDE5-C5AA5140EEC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3" authorId="0" shapeId="0" xr:uid="{E5882ED2-4C7A-453D-AF43-68401394F6B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3" authorId="0" shapeId="0" xr:uid="{27C13F8D-DBC3-40CC-84A0-BE8B022DB17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3" authorId="0" shapeId="0" xr:uid="{2422EDEC-6C69-4D3C-9BA1-485DA43FAD8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4" authorId="0" shapeId="0" xr:uid="{FD72BCB6-03AC-4594-A986-C1401A1758E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4" authorId="0" shapeId="0" xr:uid="{E7838A7D-8586-4BBB-9B2E-5AE056B4321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4" authorId="0" shapeId="0" xr:uid="{664BD43B-4E95-472B-AE39-83541AB36E5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4" authorId="0" shapeId="0" xr:uid="{08FA9B98-B18C-42DE-AE66-F8E220F9348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4" authorId="0" shapeId="0" xr:uid="{B441A459-0D3A-452B-AC9A-74AF5C0A325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4" authorId="1" shapeId="0" xr:uid="{CFB7DF39-FEBE-4942-8EBB-9E33C41C64A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4" authorId="0" shapeId="0" xr:uid="{2D5D11C4-4B4C-4A79-9646-327F8884C03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4" authorId="0" shapeId="0" xr:uid="{0DAB01BA-6A68-4E82-A58F-8D0F529CF24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4" authorId="0" shapeId="0" xr:uid="{C1E9DF45-D0A8-4772-AC9A-26DA8F6D34B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4" authorId="0" shapeId="0" xr:uid="{543880E6-0E20-4BD8-A98A-9F1FEB6BB7A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5" authorId="0" shapeId="0" xr:uid="{66A22F3F-A219-4DAE-BC18-D9578C8C50B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5" authorId="0" shapeId="0" xr:uid="{A1C64C37-1259-464C-A673-E729EF92688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5" authorId="0" shapeId="0" xr:uid="{28E1DDE8-2BC9-4E03-8C12-829954FE493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5" authorId="0" shapeId="0" xr:uid="{3ECC9127-0F65-4E72-9969-1FE6F925B82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5" authorId="0" shapeId="0" xr:uid="{69BAF6B0-2D6A-4C86-B5CB-461C3B00C03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5" authorId="1" shapeId="0" xr:uid="{6A47FC44-4B13-45B9-B2BC-B87883BFBFA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5" authorId="0" shapeId="0" xr:uid="{D06353EE-ACA3-4C92-AC78-36B99AAA96C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5" authorId="0" shapeId="0" xr:uid="{95F1FA7C-7EF7-43D5-9B1A-EFE59157DC0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5" authorId="0" shapeId="0" xr:uid="{8124931F-78B5-4C8F-B75B-D6168A33563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5" authorId="0" shapeId="0" xr:uid="{BA84FED2-DDB0-4677-8F24-F8298A4D256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6" authorId="0" shapeId="0" xr:uid="{1B900D00-0266-4431-AA3D-B314068581F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6" authorId="0" shapeId="0" xr:uid="{7C8596A5-788D-4A18-9EB3-ECA666D7CD1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6" authorId="0" shapeId="0" xr:uid="{4B52839C-1C8C-4A17-A689-F4F443777EB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6" authorId="0" shapeId="0" xr:uid="{DDF1A6E8-F32C-46DB-93F7-F60C8D58DE7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6" authorId="0" shapeId="0" xr:uid="{5EC481CE-3883-41F4-977D-82FD4C740B9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6" authorId="1" shapeId="0" xr:uid="{CDD1EB0E-3FEF-48C7-95CB-CD988EAEBC8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6" authorId="0" shapeId="0" xr:uid="{3E5ADD48-9C55-4B6B-82F3-4725A698A07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6" authorId="0" shapeId="0" xr:uid="{3B0354F6-17A3-4ACC-B464-6462B4D1DE6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6" authorId="0" shapeId="0" xr:uid="{4506F07D-82B2-41A1-B0C8-FDB33C5D25D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6" authorId="0" shapeId="0" xr:uid="{E8F0B80D-8681-47AF-ABAA-E5E184C371E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7" authorId="0" shapeId="0" xr:uid="{BE78A38D-99A3-4A87-B6B1-9B4404EE522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7" authorId="0" shapeId="0" xr:uid="{259ECE73-F96B-4E6A-9314-74D8C2ABECA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7" authorId="0" shapeId="0" xr:uid="{81EB5CFF-FCEF-4B83-8540-39FF0B2DA1E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7" authorId="0" shapeId="0" xr:uid="{388DFD0D-D545-4E1F-8C25-D83E86BC9DD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7" authorId="0" shapeId="0" xr:uid="{89CB3B15-F109-4387-8D00-B33CFC80A89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7" authorId="1" shapeId="0" xr:uid="{FA60015B-BD27-4950-89F7-D1D81FC591F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7" authorId="0" shapeId="0" xr:uid="{889763C5-9A94-42D1-BB48-B0F4D349575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7" authorId="0" shapeId="0" xr:uid="{AA2897C2-C50C-41CE-B8A2-EF1E5A37465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7" authorId="0" shapeId="0" xr:uid="{E05A0208-06D7-4710-8BAA-4255B6376C2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7" authorId="0" shapeId="0" xr:uid="{E207BA13-78CE-4346-BE03-83B4379B9A0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8" authorId="0" shapeId="0" xr:uid="{E4601BB5-1766-4C50-9055-A0E7A704DA0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8" authorId="0" shapeId="0" xr:uid="{20180CAC-735F-4083-AFE3-46436FAFEB7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8" authorId="0" shapeId="0" xr:uid="{200DB674-8104-4C8E-950B-D0F52F1F54B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8" authorId="0" shapeId="0" xr:uid="{A5443F3E-84F0-435F-9792-CB8D740AE67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8" authorId="0" shapeId="0" xr:uid="{381F5E7F-CF61-4DF8-A924-F744668E000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8" authorId="1" shapeId="0" xr:uid="{00E91DC6-3493-4638-A0C8-CEE5474A4A8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8" authorId="0" shapeId="0" xr:uid="{676D6965-E095-412F-82C0-2F13C42D1C2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8" authorId="0" shapeId="0" xr:uid="{C81EA18A-CFF8-4208-B544-B678D6C332C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8" authorId="0" shapeId="0" xr:uid="{B6F78E11-BD5D-43A7-82B1-3FE94096555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8" authorId="0" shapeId="0" xr:uid="{EB85A3FA-8985-47D6-9F51-2B9F966BF05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29" authorId="0" shapeId="0" xr:uid="{42DAAD08-BBC0-4502-B645-D06E09E923C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29" authorId="0" shapeId="0" xr:uid="{57655333-93F6-4933-ADB1-B9F7C8A88A1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29" authorId="0" shapeId="0" xr:uid="{DCE01105-3C7F-4FAF-AE3F-4943DFCF9CC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29" authorId="0" shapeId="0" xr:uid="{8625BA81-F507-4697-A8BD-72C18D16943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29" authorId="0" shapeId="0" xr:uid="{A01C1A81-2F92-4730-B21A-6DE5D70B733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29" authorId="1" shapeId="0" xr:uid="{00CA08CB-4EAF-4606-9D3C-CB17FBFB8C7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29" authorId="0" shapeId="0" xr:uid="{7B36676C-9786-4D72-B705-F23CBA6700E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29" authorId="0" shapeId="0" xr:uid="{B297D437-F04C-4D5D-B4D3-5C1EDCA440E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29" authorId="0" shapeId="0" xr:uid="{0550AE34-0DB1-41AA-8A61-07A4E07BAEB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29" authorId="0" shapeId="0" xr:uid="{C046EF7F-F136-4613-B41C-CF2F77F07FF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0" authorId="0" shapeId="0" xr:uid="{9B3BAA58-776C-4D7F-B16E-2E6C70D39CF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0" authorId="0" shapeId="0" xr:uid="{0C2E081A-24D3-4306-A440-A2EDA9A4874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0" authorId="0" shapeId="0" xr:uid="{621E5CED-45C3-4818-B195-387BA44CC2F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0" authorId="0" shapeId="0" xr:uid="{D63DA506-8F9E-44BA-BB8B-DACE4B1FD78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0" authorId="0" shapeId="0" xr:uid="{1DE38087-B9D1-40F2-88AE-8D8CFDB0C89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0" authorId="1" shapeId="0" xr:uid="{2FD6FA56-E11C-4736-BBD9-62D3CBCD663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0" authorId="0" shapeId="0" xr:uid="{34613454-680B-4ED3-B470-BB7580ABC9A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0" authorId="0" shapeId="0" xr:uid="{BAC38EF3-3A1F-42BE-961F-703C570A9DF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0" authorId="0" shapeId="0" xr:uid="{0C07CD1A-8601-42BF-BE29-9D87201B12C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0" authorId="0" shapeId="0" xr:uid="{4B9F58E7-1354-4E9E-B002-7B907848452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1" authorId="0" shapeId="0" xr:uid="{7440DD86-EABA-4016-AE90-A770FFAE819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1" authorId="0" shapeId="0" xr:uid="{EFC2A04F-9E7E-4998-AB1F-1ADBD2740D1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1" authorId="0" shapeId="0" xr:uid="{DDCD5B26-BCC9-4675-9869-7FAFE433D11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1" authorId="0" shapeId="0" xr:uid="{8F3B38AD-C746-4DC4-847F-2C47E26E860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1" authorId="0" shapeId="0" xr:uid="{BCC5614F-73FB-4D54-A71F-FC4FD6934AD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1" authorId="1" shapeId="0" xr:uid="{3D037461-0F57-4AB6-8A27-20ABB769E96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1" authorId="0" shapeId="0" xr:uid="{6DFCBFD3-A189-4C95-ACA9-1D83A0FF5A2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1" authorId="0" shapeId="0" xr:uid="{B96E932A-15A3-4A3D-84E0-223C61D0701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1" authorId="0" shapeId="0" xr:uid="{D0973FC0-EFC5-47BA-A8F1-BCD2AB7C6B4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1" authorId="0" shapeId="0" xr:uid="{348F38A6-FCE5-430B-8E7E-F50314F1687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2" authorId="0" shapeId="0" xr:uid="{E5A7E70A-7C5A-4DA3-B5DF-54A1380D956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2" authorId="0" shapeId="0" xr:uid="{8FC5BE4F-4DE5-477A-AB95-05DB494E1B8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2" authorId="0" shapeId="0" xr:uid="{936B8100-77B4-4C7F-9A44-E7C572B6D16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2" authorId="0" shapeId="0" xr:uid="{22D5F084-D410-461E-A9A5-9DB7B11263F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2" authorId="0" shapeId="0" xr:uid="{06BF56D8-ECED-41A3-B8F1-D3A2D1F46B1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2" authorId="1" shapeId="0" xr:uid="{6FC485DD-EA18-445E-8B99-27DEF19CDBA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2" authorId="0" shapeId="0" xr:uid="{066C44EE-4720-440E-A4C4-93DB2C8C2BD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2" authorId="0" shapeId="0" xr:uid="{72B86DB6-DA87-448B-9C23-08E22A25403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2" authorId="0" shapeId="0" xr:uid="{96987C93-91FC-47B9-A0A1-0F18F98AD80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2" authorId="0" shapeId="0" xr:uid="{5A04737D-5C0A-4167-AE5C-ABA8469B334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3" authorId="0" shapeId="0" xr:uid="{3EA238E4-3E30-4E8F-9E57-1EAD239BC20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3" authorId="0" shapeId="0" xr:uid="{13089A46-154F-4C82-9CFE-9BAB28F3F47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3" authorId="0" shapeId="0" xr:uid="{BEA9FAD9-B308-418F-B888-7A2EFE39A27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3" authorId="0" shapeId="0" xr:uid="{10DACE00-837A-4740-B859-79174682F29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3" authorId="0" shapeId="0" xr:uid="{E123E480-5131-4A2B-8C4C-A04CDB9EB49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3" authorId="1" shapeId="0" xr:uid="{61CE0EAB-2026-4CB5-9664-97E782025E7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3" authorId="0" shapeId="0" xr:uid="{3A39A9F1-09E9-42FF-A594-B1E0BF8E066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3" authorId="0" shapeId="0" xr:uid="{2B0492F0-840F-4105-9111-23EC3BDCD35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3" authorId="0" shapeId="0" xr:uid="{4D0FC83D-085F-4DBC-B4A9-A7AC3A6E1E0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3" authorId="0" shapeId="0" xr:uid="{1A48071F-6E26-40CC-83C3-46526ABAF81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4" authorId="0" shapeId="0" xr:uid="{00F24723-F3E5-4337-9801-4F241C8D2F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4" authorId="0" shapeId="0" xr:uid="{10EA05ED-213B-4395-B602-305F21A5905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4" authorId="0" shapeId="0" xr:uid="{B49DFBC4-83CE-4626-AE30-9A524373BC4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4" authorId="0" shapeId="0" xr:uid="{A9144841-3E76-462F-91B5-341A045EE66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4" authorId="0" shapeId="0" xr:uid="{375991B3-5F9A-4129-9ABE-ADFCE219813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4" authorId="1" shapeId="0" xr:uid="{3A4C5E45-6E36-4FE0-848A-92D16D703EF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4" authorId="0" shapeId="0" xr:uid="{5A4EB33E-3360-4E8D-B3BC-CA5010EF240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4" authorId="0" shapeId="0" xr:uid="{CF7B1194-8F6C-4224-80A0-EF78EE2DCAB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4" authorId="0" shapeId="0" xr:uid="{60780A84-AE46-407B-9C0B-8DC4048C3BF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4" authorId="0" shapeId="0" xr:uid="{D4B2AA51-9CB4-47BB-9A8C-304D0A616E3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5" authorId="0" shapeId="0" xr:uid="{DC058784-4062-400E-914C-FE221C24677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5" authorId="0" shapeId="0" xr:uid="{7A5FCD28-2C8B-47CB-A2DE-71F407BE92F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5" authorId="0" shapeId="0" xr:uid="{CE685730-1792-478E-BA52-F5D9DB145E2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5" authorId="0" shapeId="0" xr:uid="{6EC80706-C16A-451B-9C42-9FAEF7807AC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5" authorId="0" shapeId="0" xr:uid="{4957749F-FDDA-45B2-868C-3CA69CEFEF8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5" authorId="1" shapeId="0" xr:uid="{B428E7C3-93CA-4710-8AE8-5A75691F701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5" authorId="0" shapeId="0" xr:uid="{AF6907D5-0AA2-4835-AF3A-8E80FA8CF92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5" authorId="0" shapeId="0" xr:uid="{9F8A1D72-F311-42FE-ACB4-8F26294099E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5" authorId="0" shapeId="0" xr:uid="{D3BAE129-23D4-48CC-8FCE-13680377411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5" authorId="0" shapeId="0" xr:uid="{E80632AE-6DD0-4BA0-BCB6-CE4C9012CBB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6" authorId="0" shapeId="0" xr:uid="{3093C59C-4788-4D40-928B-AAE6799060D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6" authorId="0" shapeId="0" xr:uid="{E91BC1E5-EB7A-4576-AE82-2128340E3D7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6" authorId="0" shapeId="0" xr:uid="{443C0A72-A1A2-446A-B77F-2357ED379FA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6" authorId="0" shapeId="0" xr:uid="{ACAF8881-72FF-46C8-8C9B-37E503EDC23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6" authorId="0" shapeId="0" xr:uid="{4A86BE9D-69B3-45A0-AA45-371E6E4A81C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6" authorId="1" shapeId="0" xr:uid="{9E35448A-D3A3-43CD-8AC2-5E026B06632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6" authorId="0" shapeId="0" xr:uid="{0840047D-2635-4135-B71D-695E2257F5D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6" authorId="0" shapeId="0" xr:uid="{71B0F5C1-D46A-472C-BCFB-9E772E7A3AA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6" authorId="0" shapeId="0" xr:uid="{DBC9D94C-0CAE-4799-BB6B-7E20860B46D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6" authorId="0" shapeId="0" xr:uid="{ECAA1E8F-6ECC-4468-ABB7-430FDBCF486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7" authorId="0" shapeId="0" xr:uid="{B9060014-E2AB-4FA6-BF45-AEBCA505643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7" authorId="0" shapeId="0" xr:uid="{CD69A2C1-0F52-42F2-A5F7-4C76F7AB320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7" authorId="0" shapeId="0" xr:uid="{70F193A2-C391-40FA-90F8-2EE5ECB1579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7" authorId="0" shapeId="0" xr:uid="{B5A24D5A-0DC7-42B0-80F8-CD5281DCCB8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7" authorId="0" shapeId="0" xr:uid="{8B7A0024-AD70-4333-84F7-F49DD6C3BCA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7" authorId="1" shapeId="0" xr:uid="{32F2FEB7-2547-4E5C-8A57-6174990C0F3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7" authorId="0" shapeId="0" xr:uid="{B0D5C665-4B9C-454E-8000-9E49A14A2AB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7" authorId="0" shapeId="0" xr:uid="{B25B4C11-BD6D-403C-BF01-E3299233680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7" authorId="0" shapeId="0" xr:uid="{43C9E7F6-03DE-46CA-B07E-2794BF223B1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7" authorId="0" shapeId="0" xr:uid="{9CC008C6-66C3-4730-BBEC-E500FF2CFA8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8" authorId="0" shapeId="0" xr:uid="{C3164769-39C3-4FC3-982D-C3FDC1A55AC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8" authorId="0" shapeId="0" xr:uid="{FF793CF6-EEB9-45F3-9F07-17B15115924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8" authorId="0" shapeId="0" xr:uid="{1CDC42BB-1254-42D1-860E-D8B840B8365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8" authorId="0" shapeId="0" xr:uid="{1B91CC61-0720-44AE-AC2D-AC9E5045E3D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8" authorId="0" shapeId="0" xr:uid="{5AB9EE03-E260-4379-9F72-E92F0A9B03A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8" authorId="1" shapeId="0" xr:uid="{CABA2244-01C2-402C-B895-52503256A63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8" authorId="0" shapeId="0" xr:uid="{6299AF2B-AD69-49F0-90BC-C9911762E39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8" authorId="0" shapeId="0" xr:uid="{0F27698A-D896-4A6E-A32A-D8F81E9F4C2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8" authorId="0" shapeId="0" xr:uid="{62605072-13DA-40A1-B494-E4D0F8FB086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8" authorId="0" shapeId="0" xr:uid="{DF48118D-124C-4A28-A635-B8F5BC9A4ED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39" authorId="0" shapeId="0" xr:uid="{16BA272B-5A43-4597-8808-AA0AD8A18BF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39" authorId="0" shapeId="0" xr:uid="{35F7ACCF-85A1-421B-91BD-4ABB0B28EC6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39" authorId="0" shapeId="0" xr:uid="{61B3E522-CA39-40FC-B2A1-0011E007946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39" authorId="0" shapeId="0" xr:uid="{4FB7C3E6-EEF4-4074-AD97-253EA88C832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39" authorId="0" shapeId="0" xr:uid="{4EED962F-2280-4FE4-97BF-F420AC8DFAA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39" authorId="1" shapeId="0" xr:uid="{5B8F37E8-CA5F-4D3C-928B-FC843D26D4E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39" authorId="0" shapeId="0" xr:uid="{816EA150-A37A-4FA7-A5F6-C67FBA0911C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39" authorId="0" shapeId="0" xr:uid="{F83CCADE-46D0-46AC-A4A0-4C114A0221A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39" authorId="0" shapeId="0" xr:uid="{22D3CA00-8393-4C37-B643-42602AAE54F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39" authorId="0" shapeId="0" xr:uid="{55F7F9AF-0EE0-4D94-A9EF-33EB043482E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0" authorId="0" shapeId="0" xr:uid="{81280F12-0991-49BB-8E9F-B4EF64B3A12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0" authorId="0" shapeId="0" xr:uid="{67C9D755-5DEC-4165-A9F4-CD8123B4E08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0" authorId="0" shapeId="0" xr:uid="{BC36465D-FF32-4A4C-B18D-04931576CFD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0" authorId="0" shapeId="0" xr:uid="{AF4A9773-1639-4A32-A59F-BB20A3C31F8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0" authorId="0" shapeId="0" xr:uid="{7F19FEE1-A956-4F81-92D9-1826E716E48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0" authorId="1" shapeId="0" xr:uid="{30174853-61CE-4F26-B84A-891D78D63B2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0" authorId="0" shapeId="0" xr:uid="{BECCD810-7C21-45F6-9F2D-594AF893E7D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0" authorId="0" shapeId="0" xr:uid="{3E25A214-FBA1-4BD9-886A-39FB5DB0E5F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0" authorId="0" shapeId="0" xr:uid="{0E2CAC98-0508-4B6E-87FC-B23BD67EAAC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0" authorId="0" shapeId="0" xr:uid="{FCA5C941-012B-4731-B489-A362FE3207C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1" authorId="0" shapeId="0" xr:uid="{9CB40596-03AF-4A40-8904-CFBC2E8EEC7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1" authorId="0" shapeId="0" xr:uid="{5CFB672F-2CAE-4ACD-813E-1804D3065C8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1" authorId="0" shapeId="0" xr:uid="{EEBE5770-A210-4EEF-AB2C-421AEE4CB3A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1" authorId="0" shapeId="0" xr:uid="{94EEB6D5-CD9E-4FAC-B3C1-B664C481A79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1" authorId="0" shapeId="0" xr:uid="{B289CB14-F812-41F0-9C1B-6DEEC4EFAB5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1" authorId="1" shapeId="0" xr:uid="{464E3A6D-A725-4D3D-BDAA-3D33D5664B1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1" authorId="0" shapeId="0" xr:uid="{AC79F1A2-8C7C-458C-A2A5-90AD5A72C7D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1" authorId="0" shapeId="0" xr:uid="{3EE7D592-5A75-4ECA-A755-C649167C647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1" authorId="0" shapeId="0" xr:uid="{951D8900-3F32-4A7A-830B-736EDF2910C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1" authorId="0" shapeId="0" xr:uid="{0277FDDA-4505-40A3-B4EC-4A3B66DDECF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2" authorId="0" shapeId="0" xr:uid="{CD80AE29-BE13-4668-A0A1-9FFBED8FC65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2" authorId="0" shapeId="0" xr:uid="{A6F81FD0-E250-4665-99C9-94011A58135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2" authorId="0" shapeId="0" xr:uid="{3E7A3AED-B528-4FA3-ADE4-4B5198E5F0D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2" authorId="0" shapeId="0" xr:uid="{B2E88683-08AF-4A9D-8F2F-712E45C22E7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2" authorId="0" shapeId="0" xr:uid="{4C93A8D1-72E6-418B-B630-B29F681F1E9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2" authorId="1" shapeId="0" xr:uid="{00489C05-B0C9-4562-AAF2-AC487E418E3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2" authorId="0" shapeId="0" xr:uid="{504A9B41-AA2E-4693-85E7-0D7929AFF34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2" authorId="0" shapeId="0" xr:uid="{4B5599ED-3D98-4D6D-AC92-F349EDA6C84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2" authorId="0" shapeId="0" xr:uid="{0EBAFB6C-29D8-4407-8440-E13FCADFA46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2" authorId="0" shapeId="0" xr:uid="{EE242284-A9BA-4D9B-8265-C0BE7EB3C7A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3" authorId="0" shapeId="0" xr:uid="{BCBB3CF4-CA7B-47F9-BAA7-4D7E850387A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3" authorId="0" shapeId="0" xr:uid="{C1AEF2CB-0071-43CC-B778-28C0D41DDD1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3" authorId="0" shapeId="0" xr:uid="{582720AA-1E65-4203-B6A2-4BA8A98634F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3" authorId="0" shapeId="0" xr:uid="{1E9500BB-CD24-41B8-BC1F-EBD17BA9249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3" authorId="0" shapeId="0" xr:uid="{2BAC5636-9044-4C50-A184-542E98472B7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3" authorId="1" shapeId="0" xr:uid="{324D7BDB-D6C7-4DA1-B705-1DABEE1DD8F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3" authorId="0" shapeId="0" xr:uid="{3010CCF9-B759-4D7C-A0EF-FCFD231E5BD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3" authorId="0" shapeId="0" xr:uid="{64922B29-F512-4AB6-ADE9-AF17FEC6627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3" authorId="0" shapeId="0" xr:uid="{77A3AF82-3F92-4A4E-A33D-C4795DB9DDC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3" authorId="0" shapeId="0" xr:uid="{EFA73337-BA14-4466-8762-A6D65217806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4" authorId="0" shapeId="0" xr:uid="{88226F8C-4EAA-464D-835F-5A60FD3A46F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4" authorId="0" shapeId="0" xr:uid="{1442B940-62AE-45FF-AED7-0FC697EE156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4" authorId="0" shapeId="0" xr:uid="{FC32326D-FAE0-46EA-9D14-0D6B6E7C304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4" authorId="0" shapeId="0" xr:uid="{7C690575-ED13-469A-86A1-107F1168249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4" authorId="0" shapeId="0" xr:uid="{221A89C9-8B4A-4EC9-80BF-AE048617C28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4" authorId="1" shapeId="0" xr:uid="{BA21E36C-2A93-4A2C-AE20-54229D3CC2F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4" authorId="0" shapeId="0" xr:uid="{B2269335-83DD-4C82-8193-DC7B9A3464F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4" authorId="0" shapeId="0" xr:uid="{AA18E4DC-0704-473A-9497-DC2B6C817FB0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4" authorId="0" shapeId="0" xr:uid="{5AE1BA76-9928-4EDD-9E3C-A37C4610A5A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4" authorId="0" shapeId="0" xr:uid="{5993E9B8-42E8-4407-8CC3-F742684B7D8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5" authorId="0" shapeId="0" xr:uid="{B615554B-9249-4D92-96A7-87C4349EBE8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5" authorId="0" shapeId="0" xr:uid="{3C5CA250-550A-4E9B-B4F9-9572661CE28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5" authorId="0" shapeId="0" xr:uid="{C8AE7399-59D2-4598-9CB3-14D11E9830F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5" authorId="0" shapeId="0" xr:uid="{940B3343-888A-4E7D-A87C-4BBFCC28D6E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5" authorId="0" shapeId="0" xr:uid="{9749525B-1B90-419A-B0F5-A56A5B23A6F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5" authorId="1" shapeId="0" xr:uid="{A55F985E-8363-4D33-A2DA-D7979EEB90A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5" authorId="0" shapeId="0" xr:uid="{3847B1F7-8968-42D3-A87F-54E5265A53F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5" authorId="0" shapeId="0" xr:uid="{E7656BB4-2F44-41A0-B95D-8DD7158F6F0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5" authorId="0" shapeId="0" xr:uid="{DAC454CD-844C-496B-8688-ED13657606B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5" authorId="0" shapeId="0" xr:uid="{9DE54636-4DB1-4690-B5FE-1C70574FFA9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6" authorId="0" shapeId="0" xr:uid="{BDC3E8AC-00B7-47D2-B2A2-46C6E418817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6" authorId="0" shapeId="0" xr:uid="{805B7379-FB89-4301-B8BD-C1AD3F2219A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6" authorId="0" shapeId="0" xr:uid="{97C8DA79-BD73-4AFD-87B2-779CFF3DA60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6" authorId="0" shapeId="0" xr:uid="{31318465-8558-4E51-AE64-0EBF53E27A4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6" authorId="0" shapeId="0" xr:uid="{DE321B9E-737C-4347-A265-84A0360E7EE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6" authorId="1" shapeId="0" xr:uid="{D9B7778E-95F0-477E-9E8D-CE7D059F57E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6" authorId="0" shapeId="0" xr:uid="{1F04CA3D-3524-4FE7-BED4-E2F387D01E0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6" authorId="0" shapeId="0" xr:uid="{CE0B6EB5-8CC5-4103-841D-AB40B8A0920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6" authorId="0" shapeId="0" xr:uid="{EAF64CFF-09C4-4599-A7D5-9395997A601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6" authorId="0" shapeId="0" xr:uid="{38789D32-E610-4D80-A780-61DD9E65E13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7" authorId="0" shapeId="0" xr:uid="{D3B84C40-A92C-4A9A-A5C2-332D0EC4804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7" authorId="0" shapeId="0" xr:uid="{833E4213-18CB-4B89-9AB8-D6A5B287A30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7" authorId="0" shapeId="0" xr:uid="{94F5DDE9-71E3-4A5E-A85B-E4F5328EB98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7" authorId="0" shapeId="0" xr:uid="{AF615663-3A37-4221-9FA7-C3CF72BFD4C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7" authorId="0" shapeId="0" xr:uid="{667B868D-41E5-4321-AF94-07CD0D7B53D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7" authorId="1" shapeId="0" xr:uid="{94DBFABE-6C80-470E-8D23-65B13C13367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7" authorId="0" shapeId="0" xr:uid="{A2327DB5-CE0B-4D9E-AF7C-EF2B3B77E82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7" authorId="0" shapeId="0" xr:uid="{0E46313E-1F1B-450F-8145-D1E874E5436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7" authorId="0" shapeId="0" xr:uid="{C7DDD9C9-3F64-40C8-BD33-BA58F38C2E3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7" authorId="0" shapeId="0" xr:uid="{DCCE379A-3B41-4531-8A37-324F98BD840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8" authorId="0" shapeId="0" xr:uid="{514A2BF2-91AE-4C4E-A9CB-637BB84C600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8" authorId="0" shapeId="0" xr:uid="{F3402960-27C8-484E-8017-AC663FC17BC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8" authorId="0" shapeId="0" xr:uid="{F42FFDA7-82BA-4970-AD52-6E29A7E1DBF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8" authorId="0" shapeId="0" xr:uid="{945C409A-5957-4BD0-A142-A95D024DB08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8" authorId="0" shapeId="0" xr:uid="{B9A5372F-FBAA-4DF2-9B20-1F04702D3F0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8" authorId="1" shapeId="0" xr:uid="{0797809F-67B5-4600-AFD0-1DA2F8A5881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8" authorId="0" shapeId="0" xr:uid="{05864754-BD0E-4220-9ABF-AB57B6AF937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8" authorId="0" shapeId="0" xr:uid="{2718D2C2-E2CF-45D1-9440-3EE59F52D8E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8" authorId="0" shapeId="0" xr:uid="{4CD5D8AB-ECF7-4416-9AA3-F51F30B213D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8" authorId="0" shapeId="0" xr:uid="{FEF89D99-3D7F-4BBF-ACE2-FD454378D9C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49" authorId="0" shapeId="0" xr:uid="{E37E5B9D-BB04-4E0D-A457-86B4D7A626F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49" authorId="0" shapeId="0" xr:uid="{E5CBC476-83B3-49B8-B388-403F0950962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49" authorId="0" shapeId="0" xr:uid="{E3D40514-F1EC-42D6-82BF-58A73E05BCD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49" authorId="0" shapeId="0" xr:uid="{C07F1338-9D58-448F-ACCF-024D33C592F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49" authorId="0" shapeId="0" xr:uid="{4BF9720D-8207-41D6-B774-6C0CE72966A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49" authorId="1" shapeId="0" xr:uid="{1C66EC1A-9D63-42F2-9B83-C80CA64D0C2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49" authorId="0" shapeId="0" xr:uid="{328CA1FF-1116-4DB9-A1E2-435B9B8AC14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49" authorId="0" shapeId="0" xr:uid="{9C8CD6AA-0A31-4A26-84EB-BC2E7821592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49" authorId="0" shapeId="0" xr:uid="{31500A49-7DE0-4B06-9A47-3BED6E2FE6C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49" authorId="0" shapeId="0" xr:uid="{034D4CB7-F1E0-4082-82E1-A9C6DDF0BDB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0" authorId="0" shapeId="0" xr:uid="{B5571335-DC20-44B2-8628-F33BE1967E1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0" authorId="0" shapeId="0" xr:uid="{912E0510-9E12-4280-8A39-B0E6ACAED92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0" authorId="0" shapeId="0" xr:uid="{107F0941-B04B-4933-84DE-7BBF4708E49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0" authorId="0" shapeId="0" xr:uid="{ACC29421-7EF3-4589-BD5C-8EF996F8A76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0" authorId="0" shapeId="0" xr:uid="{89CE79B1-55EF-4034-8ECB-51035A0B6E5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0" authorId="1" shapeId="0" xr:uid="{791F4351-F567-4499-96FC-FD26319015B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0" authorId="0" shapeId="0" xr:uid="{B7AE2B78-DE45-4D5F-8818-21A56BE0C3C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0" authorId="0" shapeId="0" xr:uid="{39095A6C-3EAF-4F32-976A-1AD395B2E1E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0" authorId="0" shapeId="0" xr:uid="{F0B69A57-6730-4038-B934-18D2228121B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0" authorId="0" shapeId="0" xr:uid="{E74D98F4-DBA0-4648-8070-D981FE259E5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1" authorId="0" shapeId="0" xr:uid="{E54F58CD-7954-4D12-8155-A459295CB9A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1" authorId="0" shapeId="0" xr:uid="{4E266DBD-19C0-46A0-98E2-6D7F5427C48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1" authorId="0" shapeId="0" xr:uid="{FB8E56F9-4837-4073-8077-B8522A35533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1" authorId="0" shapeId="0" xr:uid="{22589306-0958-4101-A3E7-A11BCC0C324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1" authorId="0" shapeId="0" xr:uid="{4140340C-BC1A-43D6-8982-65D3E7583AC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1" authorId="1" shapeId="0" xr:uid="{F87AF4AF-12CF-4C9D-977C-7B32E085944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1" authorId="0" shapeId="0" xr:uid="{DB74CCD3-ECC8-4B8C-A16D-35065FCC460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1" authorId="0" shapeId="0" xr:uid="{C713822F-2E10-4F97-BE5D-EF60E67E440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1" authorId="0" shapeId="0" xr:uid="{134CF373-5CC4-41B8-8DE2-1E61FA4CC88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1" authorId="0" shapeId="0" xr:uid="{EB71D6BE-A01B-412D-93D1-FE26C0D896B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2" authorId="0" shapeId="0" xr:uid="{9C0D392A-031F-4C4D-87E1-2088D3CBA77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2" authorId="0" shapeId="0" xr:uid="{7F61BB05-1121-49ED-8147-C5C62E7A997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2" authorId="0" shapeId="0" xr:uid="{7177CE40-15E7-4D36-8BFB-6A8B3127239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2" authorId="0" shapeId="0" xr:uid="{428E44E0-EE78-4972-B3DE-85B53B59BB2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2" authorId="0" shapeId="0" xr:uid="{1C38D74B-8F16-43F9-A8F7-C1A09260D94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2" authorId="1" shapeId="0" xr:uid="{F2A25C9C-FDB6-48F9-B32A-708AB12E38B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2" authorId="0" shapeId="0" xr:uid="{8B9FABA3-B8B7-4C43-AA50-ECB799FE8D0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2" authorId="0" shapeId="0" xr:uid="{2ED73013-98C2-4BA1-A0DD-67FC63E554D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2" authorId="0" shapeId="0" xr:uid="{49B6D284-8FA4-4244-8B25-CD261DC9525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2" authorId="0" shapeId="0" xr:uid="{BC71F458-E215-4F5B-8C79-1C29AC99357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3" authorId="0" shapeId="0" xr:uid="{621E3A05-6635-4B42-9791-3E77D0414DB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3" authorId="0" shapeId="0" xr:uid="{F3AD80E4-7D2E-4270-8394-A7BFB6A2F54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3" authorId="0" shapeId="0" xr:uid="{EA596D56-2F72-488C-9BE1-428536232F9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3" authorId="0" shapeId="0" xr:uid="{FE3A4C85-4280-42F3-8EC8-4DD6B97C0A1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3" authorId="0" shapeId="0" xr:uid="{998411F2-DB88-4DB2-B4A8-DF02E06C8EA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3" authorId="1" shapeId="0" xr:uid="{E1A9D577-5112-4CE5-B2A8-E1B56A86582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3" authorId="0" shapeId="0" xr:uid="{997C6E9A-B323-4DB7-96CD-CECC3DF84E3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3" authorId="0" shapeId="0" xr:uid="{76DF74CD-8755-4509-97BF-282367A9C62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3" authorId="0" shapeId="0" xr:uid="{EB56A0F3-6706-470E-9985-25021BC11EF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3" authorId="0" shapeId="0" xr:uid="{F05A0CB7-D51B-4E99-87A9-75099EE858B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4" authorId="0" shapeId="0" xr:uid="{93D2FDF7-10DA-4B46-B80E-45CC74414DD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4" authorId="0" shapeId="0" xr:uid="{6B16A75C-9E1B-40BF-9EFD-B383203438C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4" authorId="0" shapeId="0" xr:uid="{81AD33A5-EB31-430B-8191-21C77D43CE4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4" authorId="0" shapeId="0" xr:uid="{E27B0DF5-9F8A-469D-A7F5-3E53411EAEB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4" authorId="0" shapeId="0" xr:uid="{20D80A6D-7799-4C20-A7D4-CF8C9CC88AE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4" authorId="1" shapeId="0" xr:uid="{CBA46C71-92B1-4F46-9575-EA4582BBEC2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4" authorId="0" shapeId="0" xr:uid="{E12A0F53-EF4F-4C66-BB66-AD9C694E9A6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4" authorId="0" shapeId="0" xr:uid="{432D2CFC-12F3-44B6-B296-29D6DDC3018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4" authorId="0" shapeId="0" xr:uid="{80C244B4-1ECD-4CBF-88AD-661C1531EA4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4" authorId="0" shapeId="0" xr:uid="{EF028184-0DF0-4970-AD49-8D7903484E2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5" authorId="0" shapeId="0" xr:uid="{43584661-666D-4820-8442-06C976B592D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5" authorId="0" shapeId="0" xr:uid="{C7C45BD5-8EDA-49A2-9661-4F8C2B00227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5" authorId="0" shapeId="0" xr:uid="{AE9C14E6-E2A7-4E1B-B83D-02C866E0712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5" authorId="0" shapeId="0" xr:uid="{EDC1B4CE-A1FF-43C7-90BB-253574B24D1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5" authorId="0" shapeId="0" xr:uid="{CAF98256-4ECB-44B3-BBEB-D13D420BBA5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5" authorId="1" shapeId="0" xr:uid="{6110824C-4144-4D76-97FE-AF974E8ACA4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5" authorId="0" shapeId="0" xr:uid="{EDBBF36B-DF14-4C8B-9ACA-E896CC23692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5" authorId="0" shapeId="0" xr:uid="{B29A4164-8FB9-4E6D-8270-B51B536BB9D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5" authorId="0" shapeId="0" xr:uid="{AA187E66-D9E0-4A08-95B5-AC1C2715BD9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5" authorId="0" shapeId="0" xr:uid="{02FA8EED-D970-4EFE-A94D-394B835D2BA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6" authorId="0" shapeId="0" xr:uid="{FD14A13A-EF53-42EE-A5F5-361377BB344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6" authorId="0" shapeId="0" xr:uid="{445AAD85-ACF5-4BDF-A076-CD0D74F3A4F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6" authorId="0" shapeId="0" xr:uid="{BE2A86CC-920D-4FAE-85B8-DADCF376C60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6" authorId="0" shapeId="0" xr:uid="{EA48F3C1-A77E-41A0-94A6-5E13CA09EDA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6" authorId="0" shapeId="0" xr:uid="{5BDE9382-FFDD-4484-A8E8-6EF41E8B388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6" authorId="1" shapeId="0" xr:uid="{F84BE0C7-FE29-4E87-88A9-76F2D13590B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6" authorId="0" shapeId="0" xr:uid="{0DECAE97-AF6C-4078-BFC1-0EC04D2A78F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6" authorId="0" shapeId="0" xr:uid="{F20D460B-5DD4-4B45-805A-D1170D83CC4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6" authorId="0" shapeId="0" xr:uid="{229E9D96-0DC6-4816-BDC5-2657CBCC0B1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6" authorId="0" shapeId="0" xr:uid="{5A0EA72F-8BC0-4C51-9124-4CEA2C188D0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7" authorId="0" shapeId="0" xr:uid="{7CBD914D-483A-4EA2-B796-1F56676A8D9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7" authorId="0" shapeId="0" xr:uid="{06F622AE-61BE-4048-9194-3196FA8C2F3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7" authorId="0" shapeId="0" xr:uid="{4A47CACE-D427-4398-8A44-D9423537212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7" authorId="0" shapeId="0" xr:uid="{A3F9B300-0790-43A7-B520-2D9671FE417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7" authorId="0" shapeId="0" xr:uid="{8838DE8D-0707-480D-B254-4D7CFF215D9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7" authorId="1" shapeId="0" xr:uid="{9723F29C-79BB-405B-8B20-09E43E37A00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7" authorId="0" shapeId="0" xr:uid="{64529499-3F50-45E1-AE0D-FDA55AD68C4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7" authorId="0" shapeId="0" xr:uid="{51105995-0D63-4F2A-A4D2-1326D45CDB1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7" authorId="0" shapeId="0" xr:uid="{8FB12815-086C-4D44-8623-9102D1D92F2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7" authorId="0" shapeId="0" xr:uid="{C2367544-73A4-47A4-B24D-C2610A037CA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8" authorId="0" shapeId="0" xr:uid="{D6AE90A6-96AA-4559-A2D2-23D57C2FDB3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8" authorId="0" shapeId="0" xr:uid="{15CB637D-822A-44EC-83C1-A7587CA2B11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8" authorId="0" shapeId="0" xr:uid="{EEEAE26A-67B4-4BAB-9453-C44D4AF9799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8" authorId="0" shapeId="0" xr:uid="{EDE99190-E65F-494B-AC86-5D1A3622A2A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8" authorId="0" shapeId="0" xr:uid="{7BFEF370-807A-4482-9885-205988B133C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8" authorId="1" shapeId="0" xr:uid="{B4336D16-BDB8-4DE6-8E84-5D19DA694CA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8" authorId="0" shapeId="0" xr:uid="{71EF4B50-220D-4508-8A3E-86421908812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8" authorId="0" shapeId="0" xr:uid="{076C00F0-7A77-4B65-8036-67164D46964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8" authorId="0" shapeId="0" xr:uid="{E032CBB7-866D-4803-9FC0-3BCC123CAD7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8" authorId="0" shapeId="0" xr:uid="{A56B2329-8DAE-4EC8-81F1-2A99A358BF2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59" authorId="0" shapeId="0" xr:uid="{E519DF77-3905-4183-9D81-44BE994BD63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59" authorId="0" shapeId="0" xr:uid="{3CDB0526-46EA-4012-9C0F-C92781E830A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59" authorId="0" shapeId="0" xr:uid="{BE7EC9CE-CE8F-45D1-94DB-5676FA73A10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59" authorId="0" shapeId="0" xr:uid="{A471C3CB-DD0B-4A18-9938-5C76D03F82B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59" authorId="0" shapeId="0" xr:uid="{577BDCF3-E589-4C3F-927A-3C169085C68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59" authorId="1" shapeId="0" xr:uid="{48BCEE66-FABA-43E4-BB1E-8D4A1C4AC87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59" authorId="0" shapeId="0" xr:uid="{44A8D48B-43D0-4309-8606-8DA510A28CD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59" authorId="0" shapeId="0" xr:uid="{0E04277D-3DE6-40B9-9233-C9088EB7EE7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59" authorId="0" shapeId="0" xr:uid="{798FA67E-AF71-4476-8511-1C0E9ED089C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59" authorId="0" shapeId="0" xr:uid="{B386DF46-4821-4BC6-9130-761DB3278E6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0" authorId="0" shapeId="0" xr:uid="{950D1E01-B786-424B-A4D3-D6969BF0327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0" authorId="0" shapeId="0" xr:uid="{F5FDFF9E-203D-481F-857D-FDBA48E3D24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0" authorId="0" shapeId="0" xr:uid="{E05E5205-9260-4019-B5A8-AF47907F698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0" authorId="0" shapeId="0" xr:uid="{BC4C4E86-A70F-40BB-AA43-8325B1EA724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0" authorId="0" shapeId="0" xr:uid="{80773324-1FB9-411B-A585-6B4BC44D044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0" authorId="1" shapeId="0" xr:uid="{894C8D24-C19B-4EAE-8A56-C9ADFA61C41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0" authorId="0" shapeId="0" xr:uid="{47132724-F6A4-4C8F-B5D9-048C0A0C5C9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0" authorId="0" shapeId="0" xr:uid="{4D512596-50BE-49D0-A2C0-71CAAEC6DF8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0" authorId="0" shapeId="0" xr:uid="{78A78AA5-7CDE-44B5-A49E-A4A37F1A8DE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0" authorId="0" shapeId="0" xr:uid="{038FF5B7-F4D1-49B4-AB63-6258F8E34C7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1" authorId="0" shapeId="0" xr:uid="{4151151F-E2FE-4706-BCA5-C02D755DD29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1" authorId="0" shapeId="0" xr:uid="{8BFDD438-4350-4A7F-ACE5-B35F794A97C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1" authorId="0" shapeId="0" xr:uid="{6EE8A828-E545-4A1F-95C9-372C9E01850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1" authorId="0" shapeId="0" xr:uid="{5109BAB4-6221-4394-A437-01EBE320940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1" authorId="0" shapeId="0" xr:uid="{EEAB716E-E3B0-47CA-9877-9B8E6B1A8C4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1" authorId="1" shapeId="0" xr:uid="{222AB333-6727-4F7F-BFE4-A0F986EC648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1" authorId="0" shapeId="0" xr:uid="{F2F72378-496A-48ED-B5EF-85DEB1F6C59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1" authorId="0" shapeId="0" xr:uid="{99F400E2-049B-4857-A08B-29D91FD4FBA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1" authorId="0" shapeId="0" xr:uid="{8242C303-48FE-4F73-AA73-2C6B7726E7D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1" authorId="0" shapeId="0" xr:uid="{7191A04B-D6C0-49F1-BF90-21691D52792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2" authorId="0" shapeId="0" xr:uid="{7C445C6F-062B-41F5-9AAF-E9B7D6087AE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2" authorId="0" shapeId="0" xr:uid="{4F080E76-23E2-4BF1-853B-9CF0721833A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2" authorId="0" shapeId="0" xr:uid="{BE1E5C38-55E9-46FF-9049-2E184D90C34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2" authorId="0" shapeId="0" xr:uid="{FBFB9C4B-A376-4CD9-AC7F-2453BD5D64D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2" authorId="0" shapeId="0" xr:uid="{55743345-F35D-41EF-9567-0FCF9863425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2" authorId="1" shapeId="0" xr:uid="{029E3712-585F-443E-8E7C-481C81E5A0D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2" authorId="0" shapeId="0" xr:uid="{3369A37A-B26C-46E2-9B5B-C809657EDFE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2" authorId="0" shapeId="0" xr:uid="{DBD1ECBF-B39B-4D4C-B514-7AE50E24F7D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2" authorId="0" shapeId="0" xr:uid="{9CEEDAAE-C8A4-4D0B-A9A0-99BAFC15380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2" authorId="0" shapeId="0" xr:uid="{84B0F94D-C0DD-47B8-820F-FF5C334C5EC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3" authorId="0" shapeId="0" xr:uid="{4781F5A1-AEF7-433B-8BF4-7E4A79D41AA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3" authorId="0" shapeId="0" xr:uid="{78BBAD17-D0CF-408F-A34B-E39C52795C4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3" authorId="0" shapeId="0" xr:uid="{7F974057-CD25-4251-BB3B-C3279989853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3" authorId="0" shapeId="0" xr:uid="{C6C7E1C8-D108-44D8-9841-BC9B36A820D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3" authorId="0" shapeId="0" xr:uid="{128E88A8-68F4-4135-B7AF-2550B00A71C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3" authorId="1" shapeId="0" xr:uid="{9389577F-0285-476B-8F81-30E7E4E93F1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3" authorId="0" shapeId="0" xr:uid="{1DFFB1B2-F0CF-432E-ACF8-9E2725FE768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3" authorId="0" shapeId="0" xr:uid="{0EF02CDB-78CC-4115-B814-C481A8C9372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3" authorId="0" shapeId="0" xr:uid="{EA32081C-92F8-48BE-B890-B297180D513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3" authorId="0" shapeId="0" xr:uid="{DEDB1A9C-9B70-45FB-AE26-E36663A49E3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4" authorId="0" shapeId="0" xr:uid="{505DAE3F-39F7-4FD2-AF1D-3B275CC431C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4" authorId="0" shapeId="0" xr:uid="{E0D58861-383D-49E0-929E-A104D1A6BEE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4" authorId="0" shapeId="0" xr:uid="{CF14A9C0-9765-45A2-98D4-B3D1697E95D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4" authorId="0" shapeId="0" xr:uid="{69017FDD-1EEB-46EB-8662-79A6EB1366E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4" authorId="0" shapeId="0" xr:uid="{EE9EF905-6A68-4348-AF01-FDAB6C60D47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4" authorId="1" shapeId="0" xr:uid="{DFF68F2F-326A-4BAA-9223-5B53C477CD3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4" authorId="0" shapeId="0" xr:uid="{E5284361-BFF6-485B-9F16-8D6CE0C233E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4" authorId="0" shapeId="0" xr:uid="{56D11C61-A808-4014-9F49-6A03B8FCD62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4" authorId="0" shapeId="0" xr:uid="{9EC3ED6E-422D-48BA-8F81-B158CC1B2C2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4" authorId="0" shapeId="0" xr:uid="{E86756DE-4406-49B8-91BF-FBFCCC2E4CE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5" authorId="0" shapeId="0" xr:uid="{97AE0BC3-CC94-497A-BB5D-FF10DB2E4F1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5" authorId="0" shapeId="0" xr:uid="{97021503-D08E-4CC7-82A0-99507425065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5" authorId="0" shapeId="0" xr:uid="{E7DA1B87-3A7B-4C57-9389-22E8E18C6B2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5" authorId="0" shapeId="0" xr:uid="{C2921726-E49A-4833-BF21-3056BA59256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5" authorId="0" shapeId="0" xr:uid="{0A1C7195-8B9B-4C82-85A5-0F6D999BE15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5" authorId="1" shapeId="0" xr:uid="{224CD7B5-47A4-4908-A34E-6A6259BF8CD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5" authorId="0" shapeId="0" xr:uid="{D05B93F4-5979-40E4-A6BA-D1FB5C0D9F5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5" authorId="0" shapeId="0" xr:uid="{336A70EF-DEC0-44C3-B312-7DB00941F2B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5" authorId="0" shapeId="0" xr:uid="{638DFAEE-B7D5-47E0-AC59-AE41B556704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5" authorId="0" shapeId="0" xr:uid="{D0C66DA6-FB7F-49A1-AAAA-CB83648A758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6" authorId="0" shapeId="0" xr:uid="{D3E5F7E9-32E5-4CE1-9AA9-B72A63965B3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6" authorId="0" shapeId="0" xr:uid="{10435260-B4B2-4BB2-8E0A-7DBB9E4617D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6" authorId="0" shapeId="0" xr:uid="{20743DF3-D2A9-47A3-82DB-0EDE8C30858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6" authorId="0" shapeId="0" xr:uid="{211380D0-7BCD-4566-AE8E-DCA2509E16E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6" authorId="0" shapeId="0" xr:uid="{3426F393-9142-4854-A5CF-D22023548DA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6" authorId="1" shapeId="0" xr:uid="{2DFA3A59-0192-4DE5-94AF-8D437242665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6" authorId="0" shapeId="0" xr:uid="{6C193CC9-1212-48A1-A464-E51C9A3F7E3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6" authorId="0" shapeId="0" xr:uid="{2B46ABF7-4469-4C7D-B4E3-DAAA67B4F1E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6" authorId="0" shapeId="0" xr:uid="{C7FEF546-D135-40EF-9BC8-B2BBC4F302F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6" authorId="0" shapeId="0" xr:uid="{76A64BBE-EAAB-4B37-BED4-F9EA1EBEA61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7" authorId="0" shapeId="0" xr:uid="{AD0E1DE3-6FC5-47C3-A76A-3F4F68A2D7D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7" authorId="0" shapeId="0" xr:uid="{152D615F-10CF-4997-9D2C-B90D1D63D12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7" authorId="0" shapeId="0" xr:uid="{D594F429-8C54-48C0-8C7D-6E1B4E4B585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7" authorId="0" shapeId="0" xr:uid="{0E9F3967-A3D3-48D3-9799-04D8C5D52E9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7" authorId="0" shapeId="0" xr:uid="{8FD00528-408F-49F3-A0E3-1B5E7DC0036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7" authorId="1" shapeId="0" xr:uid="{453CE302-33C4-431C-A86B-BE18F51D685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7" authorId="0" shapeId="0" xr:uid="{CB95441D-64D4-4D05-AA41-29D5384334B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7" authorId="0" shapeId="0" xr:uid="{80C2C83C-FBB1-4BF0-9D9C-52DA44A964E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7" authorId="0" shapeId="0" xr:uid="{F63B5977-46F7-4F2B-AB05-70A2A66597E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7" authorId="0" shapeId="0" xr:uid="{64B6E967-51F1-4D75-BAA4-3564EA55D91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8" authorId="0" shapeId="0" xr:uid="{DE698BCD-70A0-43D5-BD32-52583E86041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8" authorId="0" shapeId="0" xr:uid="{73635FB3-30CD-4834-A220-138FA9C2E27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8" authorId="0" shapeId="0" xr:uid="{3E73BB22-A3ED-46AE-BB57-348BEA5C576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8" authorId="0" shapeId="0" xr:uid="{0CB15C9A-5F9C-453A-AD30-EDB90C9FB91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8" authorId="0" shapeId="0" xr:uid="{995C813D-2FEB-4ABB-89F3-00698424BF1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8" authorId="1" shapeId="0" xr:uid="{6A2EDAEE-88C9-4899-BD4E-121FF204E38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8" authorId="0" shapeId="0" xr:uid="{CE44E5E4-6E6B-4174-A957-847BCC1F06F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8" authorId="0" shapeId="0" xr:uid="{160ADAD4-34E5-46CA-8D37-3DB81E1E18E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8" authorId="0" shapeId="0" xr:uid="{F0A708CE-79B9-4265-B8E2-899E7BC092F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8" authorId="0" shapeId="0" xr:uid="{5A6C1683-0AF2-4D56-A597-EED1500438E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69" authorId="0" shapeId="0" xr:uid="{3552F8E1-2947-494B-8E99-8AE41DAAFBF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69" authorId="0" shapeId="0" xr:uid="{2F7092ED-872C-4648-AA8C-A26DC56B3AD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69" authorId="0" shapeId="0" xr:uid="{65DFE2DF-66C7-4C8B-B7EE-6951D10A392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69" authorId="0" shapeId="0" xr:uid="{E22E7382-7174-446C-93B6-6C121B1364E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69" authorId="0" shapeId="0" xr:uid="{AB5138EA-229B-4D31-8F38-0250964B4A6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69" authorId="1" shapeId="0" xr:uid="{4EE46155-4546-47C1-B2E2-2F72738D5AA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69" authorId="0" shapeId="0" xr:uid="{F38E6AB3-D1EF-49D3-82A9-E2AB1DD0AC3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69" authorId="0" shapeId="0" xr:uid="{C8846A68-1DD9-41BE-B9FF-C1441FF85C0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69" authorId="0" shapeId="0" xr:uid="{18D76CC1-3F4D-456D-914A-F0CDA729446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69" authorId="0" shapeId="0" xr:uid="{969DADC9-1BB1-49FC-9190-1951AF23D51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0" authorId="0" shapeId="0" xr:uid="{47E498F5-673E-45AD-9935-BD75059364C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0" authorId="0" shapeId="0" xr:uid="{2A62B97C-B445-4AB7-B280-EBEDD2D6EF7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0" authorId="0" shapeId="0" xr:uid="{A8B748B6-54C5-4F62-9ACC-9D408C02F0D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0" authorId="0" shapeId="0" xr:uid="{6A9D1477-DF5D-4B4F-AE9B-8EF56EC658A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0" authorId="0" shapeId="0" xr:uid="{2D77712C-46A5-4952-B1FB-48C001EF201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0" authorId="1" shapeId="0" xr:uid="{DCB17F49-84FB-4C00-8280-C92EAADF4DE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0" authorId="0" shapeId="0" xr:uid="{7C5B605A-867A-4E90-8C53-8EE79D8656B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0" authorId="0" shapeId="0" xr:uid="{6BEAE93A-8D40-413A-985A-D802D360C98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0" authorId="0" shapeId="0" xr:uid="{97CB09C5-648B-410B-A7FB-5FF43266DA19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0" authorId="0" shapeId="0" xr:uid="{47E81156-D38C-43D8-BFED-813A5B70CCC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1" authorId="0" shapeId="0" xr:uid="{7FC425C0-C927-4EA9-B733-118E7AF214F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1" authorId="0" shapeId="0" xr:uid="{5D01FE36-0033-4A52-AAD8-D1080398297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1" authorId="0" shapeId="0" xr:uid="{50AE8B05-B23C-4C36-8F83-1A01B5C049D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1" authorId="0" shapeId="0" xr:uid="{54720C01-3C07-4BAA-BBEF-8B793255403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1" authorId="0" shapeId="0" xr:uid="{E3C64924-7AFF-4241-A2D9-E5656D877A7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1" authorId="1" shapeId="0" xr:uid="{C98DAB02-8B5D-4A46-A0DE-4D4A43B1D6A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1" authorId="0" shapeId="0" xr:uid="{313DB4BA-C859-48CA-8BB3-B70F63B25F2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1" authorId="0" shapeId="0" xr:uid="{EE64327B-D857-4B81-BD4D-1154227BEDD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1" authorId="0" shapeId="0" xr:uid="{0D02C18F-E7C5-4B16-B2E1-2BE567B5976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1" authorId="0" shapeId="0" xr:uid="{0A5145DF-6C82-4791-8991-401C6D27FA8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2" authorId="0" shapeId="0" xr:uid="{A08CDA9D-76BC-4B79-A223-C936C02AD79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2" authorId="0" shapeId="0" xr:uid="{D824B9B7-2C80-4966-8B5F-E6D4A7AF15D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2" authorId="0" shapeId="0" xr:uid="{E1306ABF-3CC2-4D53-A567-34540B42BA0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2" authorId="0" shapeId="0" xr:uid="{7C1603E3-FCF7-4CE9-862E-A729E923AB8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2" authorId="0" shapeId="0" xr:uid="{3305AD0E-91F8-44E8-BF8F-48AF7C16262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2" authorId="1" shapeId="0" xr:uid="{7424171D-844B-4066-A1DA-000D1D88B57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2" authorId="0" shapeId="0" xr:uid="{9C57470E-C7CC-4606-A207-5C675B74A5F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2" authorId="0" shapeId="0" xr:uid="{CFEF0962-BD15-4975-964B-0127BB0B8D0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2" authorId="0" shapeId="0" xr:uid="{013769C2-86C5-43A1-AF8D-8BAFAC76223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2" authorId="0" shapeId="0" xr:uid="{BBB796A1-6011-4BDB-A9D6-72615D3B71B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3" authorId="0" shapeId="0" xr:uid="{4A4AAA13-0B70-475D-A7BB-B54C303C365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3" authorId="0" shapeId="0" xr:uid="{296633BB-D21A-4A8C-AB65-7FFD4E6C5E4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3" authorId="0" shapeId="0" xr:uid="{2D8BB7D1-D76E-400D-878D-A6C2C86B95A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3" authorId="0" shapeId="0" xr:uid="{5BFB233F-C38C-407C-B6D7-5C7C2E8F073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3" authorId="0" shapeId="0" xr:uid="{BAB071A3-6376-43A1-9E6B-0BB4D8A7B7A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3" authorId="1" shapeId="0" xr:uid="{2BCCEB2E-0D3E-4759-B191-F54982CF4F7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3" authorId="0" shapeId="0" xr:uid="{B9B7B61B-CF13-4159-B402-2FEC2C8592C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3" authorId="0" shapeId="0" xr:uid="{735202D1-2542-457D-B2F5-3EA83B2B0E5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3" authorId="0" shapeId="0" xr:uid="{BD64223C-E873-4FDA-89DD-E1D970AAE58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3" authorId="0" shapeId="0" xr:uid="{CCE0C98E-8921-4251-92F1-616526EC871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4" authorId="0" shapeId="0" xr:uid="{04710648-C4F9-453C-AFFE-36708D52016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4" authorId="0" shapeId="0" xr:uid="{729F3CA9-163B-41C2-9192-2FC4868E66C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4" authorId="0" shapeId="0" xr:uid="{05E99803-E4BD-47A2-BC6C-A21317EE331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4" authorId="0" shapeId="0" xr:uid="{6B252081-8BF2-4552-A729-A9C6920285E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4" authorId="0" shapeId="0" xr:uid="{E9036AF6-3083-438C-94BF-B265F1BE84E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4" authorId="1" shapeId="0" xr:uid="{2A395817-570F-4E29-924B-9ECEFF92D89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4" authorId="0" shapeId="0" xr:uid="{42EC8032-69F6-4DCC-87D5-E1266C028FD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4" authorId="0" shapeId="0" xr:uid="{B180CF10-C04B-4679-81C5-FF39CD9FA23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4" authorId="0" shapeId="0" xr:uid="{EED00DCC-4740-4D5C-9CE0-1C713274BD1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4" authorId="0" shapeId="0" xr:uid="{1CDEF401-ED99-4989-8A4A-5A0BE31DF09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5" authorId="0" shapeId="0" xr:uid="{4D65551A-3428-463B-A580-37E9A27DEC3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5" authorId="0" shapeId="0" xr:uid="{A6063B7B-68B5-4F1B-892A-4B9F60E499F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5" authorId="0" shapeId="0" xr:uid="{ACFBD490-D8E0-48AA-AC5F-6351D8AC06A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5" authorId="0" shapeId="0" xr:uid="{0CFAAB02-8C45-43D9-98CA-9857274FD56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5" authorId="0" shapeId="0" xr:uid="{CD3B7C0C-8198-49C7-89F4-4EF1D7E14DC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5" authorId="1" shapeId="0" xr:uid="{C7781433-4022-4774-AAA5-4B31E6FB232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5" authorId="0" shapeId="0" xr:uid="{5A49FF7D-A04C-4439-8646-2B1CFB6894C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5" authorId="0" shapeId="0" xr:uid="{E55D63A5-EDA2-4320-83FB-C7D41C6AC0C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5" authorId="0" shapeId="0" xr:uid="{74A436F8-8543-450C-8962-5CA5D7214FF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5" authorId="0" shapeId="0" xr:uid="{59EB2CF1-E919-4969-ACD6-1899167CD63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6" authorId="0" shapeId="0" xr:uid="{2CF5071C-3E53-45A1-BC00-F7A94D09973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6" authorId="0" shapeId="0" xr:uid="{FB9BD45A-2CE7-48AF-883B-983BC170118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6" authorId="0" shapeId="0" xr:uid="{EAADCED8-63E1-408E-B1AC-BC3DF46596D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6" authorId="0" shapeId="0" xr:uid="{94DD8E5E-F4CB-4342-B475-C17555F19E7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6" authorId="0" shapeId="0" xr:uid="{64A71232-312E-4393-9038-4C67491B5A4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6" authorId="1" shapeId="0" xr:uid="{0E572A19-B7FF-4ED9-936A-C0CD4D78362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6" authorId="0" shapeId="0" xr:uid="{EC8C2D01-78B4-4478-9BC5-8A9FDAF04FF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6" authorId="0" shapeId="0" xr:uid="{92E57610-7CBF-44A7-9010-31E061BC33C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6" authorId="0" shapeId="0" xr:uid="{931135C4-D4EB-4677-9088-46F309F2791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6" authorId="0" shapeId="0" xr:uid="{DF6CF6E3-C61F-4F3E-8C07-52623B1E3B5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7" authorId="0" shapeId="0" xr:uid="{63D7719F-D5E2-483C-AECB-E70586A4062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7" authorId="0" shapeId="0" xr:uid="{822AB1C6-C7D1-43ED-9BE7-123E83C0A18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7" authorId="0" shapeId="0" xr:uid="{31C20790-101C-47FA-B845-AB5C9CF3F96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7" authorId="0" shapeId="0" xr:uid="{BEFE83C4-516C-48B1-BC24-EE123E549E5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7" authorId="0" shapeId="0" xr:uid="{8306BD66-A828-4D3E-944B-ED34FEC9FBF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7" authorId="1" shapeId="0" xr:uid="{8F11077E-1C17-486B-840C-705A898107E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7" authorId="0" shapeId="0" xr:uid="{F6F8DD69-34BD-47B1-9512-37C26488C7E1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7" authorId="0" shapeId="0" xr:uid="{573943C7-BB12-403A-A5AD-1412B7A78E7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7" authorId="0" shapeId="0" xr:uid="{63D6EC65-A212-4789-8D32-1A9BEC5E685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7" authorId="0" shapeId="0" xr:uid="{23F56126-5BBE-4333-BDC4-2DA6EA22881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8" authorId="0" shapeId="0" xr:uid="{216BDE94-232C-48D0-8F8B-2F2CA915A1A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8" authorId="0" shapeId="0" xr:uid="{52BDB1CA-90D2-4C0F-90EC-791F946F54A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8" authorId="0" shapeId="0" xr:uid="{BF6B3D30-D0AF-4FFF-90AF-E78BB87C48A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8" authorId="0" shapeId="0" xr:uid="{01A73BD0-BC10-49C1-9E74-8DD32FCA24D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8" authorId="0" shapeId="0" xr:uid="{350383CB-0869-4E89-9515-CEA57B44B73A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8" authorId="1" shapeId="0" xr:uid="{0AC67E66-C50D-4821-9CD7-51A54E1FD35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8" authorId="0" shapeId="0" xr:uid="{B14A1D3B-5C27-481B-8A33-A75C9C145B3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8" authorId="0" shapeId="0" xr:uid="{E6195546-3305-48CA-89B1-0F5965DF11F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8" authorId="0" shapeId="0" xr:uid="{6A7116C0-639D-4338-B940-87108E04914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8" authorId="0" shapeId="0" xr:uid="{B83367F6-88DB-4FDA-BA7D-6EEAA8063AB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79" authorId="0" shapeId="0" xr:uid="{B9265E0D-E9EF-40DB-BD7F-DC8376F5383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79" authorId="0" shapeId="0" xr:uid="{18B43087-2D9D-4BAF-B4B7-2C882BC9AE6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79" authorId="0" shapeId="0" xr:uid="{68232BC6-BF90-4A94-8826-FC469CD29A2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79" authorId="0" shapeId="0" xr:uid="{85608F4C-A1AE-4813-8EC7-7EFBCC89F89F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79" authorId="0" shapeId="0" xr:uid="{8E886FCB-C65C-43C4-9343-93F4444735A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79" authorId="1" shapeId="0" xr:uid="{577ED5DF-9949-4CFC-B95A-D70FAB2AE68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79" authorId="0" shapeId="0" xr:uid="{42FF7763-4B12-4FAF-8A3F-E644C5999834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79" authorId="0" shapeId="0" xr:uid="{0C429069-4A22-459B-8783-E898A5E8BB9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79" authorId="0" shapeId="0" xr:uid="{FE2A0539-8101-49EC-8263-802156DC49B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79" authorId="0" shapeId="0" xr:uid="{AF4AA291-C981-440F-AED2-D88D2E38783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0" authorId="0" shapeId="0" xr:uid="{6E127570-7D76-4CD1-A365-5FAE728DCE1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0" authorId="0" shapeId="0" xr:uid="{AAB1BF6D-B60F-4066-973A-6E12C5498F7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0" authorId="0" shapeId="0" xr:uid="{B3997E0C-6CB5-4BF8-8A0A-D2E0739533C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0" authorId="0" shapeId="0" xr:uid="{AA995F81-666E-4361-ACC3-EDD886B5DB7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0" authorId="0" shapeId="0" xr:uid="{123518FB-565D-4A12-973B-0BDD0E28CFA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0" authorId="1" shapeId="0" xr:uid="{DE39ACB0-3014-486F-A9C2-12511EAF308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0" authorId="0" shapeId="0" xr:uid="{E50F54C8-FC7D-4E34-86D6-E5B7E18CB1B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0" authorId="0" shapeId="0" xr:uid="{6D8D5ED9-F0ED-4343-ADC1-B6208084440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0" authorId="0" shapeId="0" xr:uid="{160C3B4B-16A3-431A-B336-14846497B3C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0" authorId="0" shapeId="0" xr:uid="{F5BB93DA-F93E-4BBA-B31A-D7EE675E08C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1" authorId="0" shapeId="0" xr:uid="{393D0187-1AC3-4360-9C29-375739B4D31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1" authorId="0" shapeId="0" xr:uid="{FE8FE743-CD20-4C76-A9B2-8B39CDA8863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1" authorId="0" shapeId="0" xr:uid="{3ADCC193-6681-4075-9409-927557C04B9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1" authorId="0" shapeId="0" xr:uid="{28B8C7DF-5FAD-4867-A264-C9BBEBBB9FE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1" authorId="0" shapeId="0" xr:uid="{BBE69B46-5290-408C-8E93-49BDB58AF59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1" authorId="1" shapeId="0" xr:uid="{764CA63D-9252-4498-80E4-363D437BADD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1" authorId="0" shapeId="0" xr:uid="{19B65448-5462-45DE-AA8C-393C51DD7AB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1" authorId="0" shapeId="0" xr:uid="{F3BC5F8E-3B9E-4FBB-905E-228BEE64B886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1" authorId="0" shapeId="0" xr:uid="{BD6C8980-D6E3-45DE-9965-135EA370C26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1" authorId="0" shapeId="0" xr:uid="{1E2ADE23-02FA-4AED-93A0-DEB1D2C0377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2" authorId="0" shapeId="0" xr:uid="{56A1A319-A2D7-437C-95C8-2B3C5B8B67E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2" authorId="0" shapeId="0" xr:uid="{927A2BFE-29DA-4FB6-9E36-FAE691DAB56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2" authorId="0" shapeId="0" xr:uid="{BD6572B0-1A57-421E-A671-755DBB9BF96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2" authorId="0" shapeId="0" xr:uid="{1CB3980D-E4BE-4ABB-BDAE-9838B07123B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2" authorId="0" shapeId="0" xr:uid="{9361C18D-5B46-4C81-A535-536BFD20769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2" authorId="1" shapeId="0" xr:uid="{AF0E204F-0521-4E81-9BAC-99F22937BF77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2" authorId="0" shapeId="0" xr:uid="{EB0D59C8-2A85-4F72-949C-320AD50343A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2" authorId="0" shapeId="0" xr:uid="{0FE53968-49AE-4C19-AC9D-BACF8CA89D7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2" authorId="0" shapeId="0" xr:uid="{02483063-5C1C-4C34-9262-911393351A5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2" authorId="0" shapeId="0" xr:uid="{A1A431DD-4E49-47DD-BBFE-0BCE5A35B79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3" authorId="0" shapeId="0" xr:uid="{78A5141E-CD29-42D0-A662-7EDFC96E2A6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3" authorId="0" shapeId="0" xr:uid="{E6FA98C9-5BC8-451E-970E-499862FB0E2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3" authorId="0" shapeId="0" xr:uid="{291A2AB4-6ACF-430B-8FD2-AB34538504E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3" authorId="0" shapeId="0" xr:uid="{F85FF87E-E39F-48C2-A233-8F687B780D7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3" authorId="0" shapeId="0" xr:uid="{C16ECD25-BD8A-4812-A420-35C99AF18E4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3" authorId="1" shapeId="0" xr:uid="{44AA5E1F-C1D7-4AB1-8CD9-102F4A7CAE5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3" authorId="0" shapeId="0" xr:uid="{1320AF86-AAEC-48E2-9BEB-C569FB70AC9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3" authorId="0" shapeId="0" xr:uid="{1594519F-ACE7-45C9-90A1-B32FB8F1BB4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3" authorId="0" shapeId="0" xr:uid="{E32F5D14-0E20-4E6C-BDDE-D896B650F0E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3" authorId="0" shapeId="0" xr:uid="{C63CB6FE-1494-468E-AE89-1DBFF4D593A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4" authorId="0" shapeId="0" xr:uid="{66439D14-14F2-4731-9023-438B40B4020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4" authorId="0" shapeId="0" xr:uid="{509E7C46-6EC9-4671-BCB0-9592D81C631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4" authorId="0" shapeId="0" xr:uid="{26CB617F-B759-4A98-9A1A-88FCC4F361A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4" authorId="0" shapeId="0" xr:uid="{D5603AF8-7E0D-4ACA-8A5A-FA84A178E7A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4" authorId="0" shapeId="0" xr:uid="{1AB24617-A29E-4DD2-9B1E-D371EDA8CEC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4" authorId="1" shapeId="0" xr:uid="{623EE9E2-890E-42A7-9A5C-9DDE382A144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4" authorId="0" shapeId="0" xr:uid="{A0385C1F-A58B-4EB0-B2C6-0FB42C87EBC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4" authorId="0" shapeId="0" xr:uid="{39954BD6-3562-4C4F-9967-71286DCB0CF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4" authorId="0" shapeId="0" xr:uid="{73A7B024-A54A-428D-BE1A-C8445DB4CD2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4" authorId="0" shapeId="0" xr:uid="{7735D255-EDE4-4429-AD1F-54B92F28B3E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5" authorId="0" shapeId="0" xr:uid="{D4515D96-5DE7-449E-9AEC-B792B22E8D5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5" authorId="0" shapeId="0" xr:uid="{041A8819-F518-4659-AA4E-950A65E870E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5" authorId="0" shapeId="0" xr:uid="{B8B70A14-A9E2-4D6C-B170-0F20664F989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5" authorId="0" shapeId="0" xr:uid="{25F0769F-6E6A-4B0A-956F-EF1AFB8DB2B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5" authorId="0" shapeId="0" xr:uid="{9842FF65-1321-4D3F-AE4F-C333A7B6E1D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5" authorId="1" shapeId="0" xr:uid="{DD46AD42-6A34-4569-9D6E-06ADE9D7999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5" authorId="0" shapeId="0" xr:uid="{F0EE9C82-2BB3-4AD2-B121-EE11C2DE836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5" authorId="0" shapeId="0" xr:uid="{8227C0D3-564D-4404-A9CE-28061BE24FC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5" authorId="0" shapeId="0" xr:uid="{FAFA7245-2AD3-4254-9378-1069D0CB826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5" authorId="0" shapeId="0" xr:uid="{A95B426F-4028-4A1D-8255-03887F6B34F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6" authorId="0" shapeId="0" xr:uid="{36F9C14C-8AE9-4A10-A436-B814D8A37C8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6" authorId="0" shapeId="0" xr:uid="{43CFAF35-FD45-4474-9225-0136B08328F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6" authorId="0" shapeId="0" xr:uid="{1090A26A-ED2C-43FD-86BD-C23075EBCD7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6" authorId="0" shapeId="0" xr:uid="{5ADCDF5B-8796-4907-B78D-77D0E1C43CF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6" authorId="0" shapeId="0" xr:uid="{860002EF-46C4-4E8C-B88C-E3800A4E6EA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6" authorId="1" shapeId="0" xr:uid="{2F8BDF46-7140-43D2-8D79-7F1C0D968F0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6" authorId="0" shapeId="0" xr:uid="{D50B39B4-3039-480D-9E64-0E57ACB8AAC5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6" authorId="0" shapeId="0" xr:uid="{285F1A2E-CDFD-4C5F-92B7-E18EED6C804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6" authorId="0" shapeId="0" xr:uid="{1608302B-9131-4932-A6D7-4F371469AE2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6" authorId="0" shapeId="0" xr:uid="{6E32159D-A9F1-4624-BEA2-43F78ABF459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7" authorId="0" shapeId="0" xr:uid="{2D20B69B-0D21-41D3-89C0-ADEDA69D5CA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7" authorId="0" shapeId="0" xr:uid="{E3797B9B-052E-44FE-8FC6-FA5DB25DE2C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7" authorId="0" shapeId="0" xr:uid="{BB774C9D-EA64-45F8-9C9C-F3BFDA6B68F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7" authorId="0" shapeId="0" xr:uid="{62DD1355-908E-4249-811F-F0AEDE8F9A7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7" authorId="0" shapeId="0" xr:uid="{8658152B-E3C5-4AA3-992C-346B8D98237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7" authorId="1" shapeId="0" xr:uid="{C557677F-4114-433B-865E-1503A55A2C6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7" authorId="0" shapeId="0" xr:uid="{AC463737-0796-440E-9BEC-F3104829361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7" authorId="0" shapeId="0" xr:uid="{F44291B6-6095-438C-B7F4-A6BD1D2FD4F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7" authorId="0" shapeId="0" xr:uid="{95400B59-C9EA-4AB1-AC3F-2C03A362B13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7" authorId="0" shapeId="0" xr:uid="{88D6678E-8889-4B4D-951D-839282A5A5E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8" authorId="0" shapeId="0" xr:uid="{B6F7EB82-C658-495F-A16A-CBC7474B2DE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8" authorId="0" shapeId="0" xr:uid="{F542E7BB-7361-4BD9-9D2C-75B2BF9119F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8" authorId="0" shapeId="0" xr:uid="{034B2DA4-618F-4CBD-BCBE-9A0E0D30EEE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8" authorId="0" shapeId="0" xr:uid="{EE15F7F5-6C1F-4215-A593-90A02FA14C7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8" authorId="0" shapeId="0" xr:uid="{FA85978E-222D-4C8F-8E8B-E9B5240F1DC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8" authorId="1" shapeId="0" xr:uid="{2EDF5817-ECC9-4189-BAF8-4B733031C6C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8" authorId="0" shapeId="0" xr:uid="{E7A95618-FCC5-49D6-AEDA-830FE53255B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8" authorId="0" shapeId="0" xr:uid="{032E92B9-9A2C-4EFF-B5D8-F3B53F4A79B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8" authorId="0" shapeId="0" xr:uid="{BD4BA83A-EDD1-43EC-8739-DCAD4F2811BC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8" authorId="0" shapeId="0" xr:uid="{237ABF55-40E5-45D2-ADA4-099AC5CCEE3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89" authorId="0" shapeId="0" xr:uid="{7BB5126D-92A6-4958-9C7B-E8B929F835D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89" authorId="0" shapeId="0" xr:uid="{A6F0AA7F-BB6F-4F76-BA3A-FBEECD1493A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89" authorId="0" shapeId="0" xr:uid="{4D1A98C3-C2C4-4DC3-A580-DDBAF3D5D3D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89" authorId="0" shapeId="0" xr:uid="{27E57505-6467-43D7-A711-DE122EEFF281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89" authorId="0" shapeId="0" xr:uid="{5E32FAAD-4CEB-493F-A2E9-EF6BBCACAA2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89" authorId="1" shapeId="0" xr:uid="{57C8D301-AB1D-4114-8C6C-EEDEB4BF0F5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89" authorId="0" shapeId="0" xr:uid="{B9FDE55F-F131-4B2C-80B2-9CF7EA0CE8E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89" authorId="0" shapeId="0" xr:uid="{94352938-FE8E-4454-9FFA-FBA744D26ED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89" authorId="0" shapeId="0" xr:uid="{57825C34-70E4-4A5F-B6C8-453ACBEC4E6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89" authorId="0" shapeId="0" xr:uid="{9F5BDFAF-8235-418F-8D48-73118CED6B1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0" authorId="0" shapeId="0" xr:uid="{D8E1215B-6450-495E-A775-9EB10D8E45F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0" authorId="0" shapeId="0" xr:uid="{A2D4DFB3-1D2D-46D0-A92E-1A11D1D9E1A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0" authorId="0" shapeId="0" xr:uid="{C1A976C7-A906-4BC4-946B-BDE2E19A322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0" authorId="0" shapeId="0" xr:uid="{A1D45251-5006-40FB-9B83-706DCD62C05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0" authorId="0" shapeId="0" xr:uid="{2C9A6EB7-7A67-4409-AAB3-87F13E2ED47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0" authorId="1" shapeId="0" xr:uid="{9216A847-058C-4C42-B344-069B8A91D48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0" authorId="0" shapeId="0" xr:uid="{78CCF0AC-5E1C-4704-A721-A025F225168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0" authorId="0" shapeId="0" xr:uid="{CB1E551A-4FCB-4FC7-A7B9-74979185DDC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0" authorId="0" shapeId="0" xr:uid="{7BF65DED-A88D-4C46-90FA-F14DB1B8D0C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0" authorId="0" shapeId="0" xr:uid="{E79B6A71-2C66-43C9-9CE6-D0CCA34E9BF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1" authorId="0" shapeId="0" xr:uid="{FECBB6ED-C6E9-4B25-A0CA-0A2C29E946C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1" authorId="0" shapeId="0" xr:uid="{535DCEDA-816E-47B6-8C1A-73E53E778D2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1" authorId="0" shapeId="0" xr:uid="{01E294BC-6FEB-4B7A-819D-17577A2C501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1" authorId="0" shapeId="0" xr:uid="{3F3035A5-4A8A-4EF6-823D-8689E0306E6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1" authorId="0" shapeId="0" xr:uid="{5C2F6C86-55A8-4DFA-AE6D-C5C33BE02D8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1" authorId="1" shapeId="0" xr:uid="{1131A484-667D-4AC0-952A-D86C63DB299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1" authorId="0" shapeId="0" xr:uid="{3449C9C7-A04D-4F79-8D5E-42E6A07D1AE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1" authorId="0" shapeId="0" xr:uid="{210EC7EE-C524-40CD-88A7-1C422469FB9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1" authorId="0" shapeId="0" xr:uid="{BFC7E3B2-1F46-4961-871C-E535C98EDF1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1" authorId="0" shapeId="0" xr:uid="{1E3BAE89-2119-4229-B49F-0D660C41193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2" authorId="0" shapeId="0" xr:uid="{15BFE80C-A1B4-4248-9549-DEECA508D47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2" authorId="0" shapeId="0" xr:uid="{473F1529-05DA-4B98-9ED5-718B217D84A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2" authorId="0" shapeId="0" xr:uid="{76EC723D-A58E-454A-B9DF-2BE49E1CA27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2" authorId="0" shapeId="0" xr:uid="{91FA03B1-B4A4-483B-978F-402D150304F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2" authorId="0" shapeId="0" xr:uid="{1A8864AE-28EF-4F89-944D-E418CA104CD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2" authorId="1" shapeId="0" xr:uid="{5BD9C89C-117C-457F-9936-D0633715E4F0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2" authorId="0" shapeId="0" xr:uid="{65D03E48-509F-4326-B355-99CA3AFDCFE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2" authorId="0" shapeId="0" xr:uid="{773B5ACC-70E1-4381-B38C-96C1BA0CF99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2" authorId="0" shapeId="0" xr:uid="{2C3F6BE7-7329-435D-ABC3-3B295DFF0FA7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2" authorId="0" shapeId="0" xr:uid="{4B232AA5-78A2-4F31-A465-BD1CD01AE0F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3" authorId="0" shapeId="0" xr:uid="{0E82389A-5E9E-4DF7-B1D7-F322151B346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3" authorId="0" shapeId="0" xr:uid="{FEC2E593-3CB8-45D1-8CDC-AB84C891DFC7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3" authorId="0" shapeId="0" xr:uid="{49A3864F-9C03-4CB6-BABC-5FD17CBE03A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3" authorId="0" shapeId="0" xr:uid="{8248598E-7777-4711-9770-101A65F1E67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3" authorId="0" shapeId="0" xr:uid="{09C10630-D5F9-460A-B3C4-68B76AA5E30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3" authorId="1" shapeId="0" xr:uid="{4D789AFF-EE31-4DDD-AD89-F682C5C65BBD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3" authorId="0" shapeId="0" xr:uid="{D731BF89-5881-4AEA-AFED-8D2B1FE9C60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3" authorId="0" shapeId="0" xr:uid="{2B700552-FBCA-4F27-97BD-1B8F115AC75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3" authorId="0" shapeId="0" xr:uid="{17936093-2A9F-4705-8082-A26D797674F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3" authorId="0" shapeId="0" xr:uid="{6824FE41-D793-4E89-8F24-0910211A510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4" authorId="0" shapeId="0" xr:uid="{F0D079D7-4DFC-4D51-9198-2D65BF1159C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4" authorId="0" shapeId="0" xr:uid="{84B1BE78-937B-4B6D-A94F-050D53A75C4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4" authorId="0" shapeId="0" xr:uid="{B6C51628-C0F7-4D32-AB83-E2B16AEBCC7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4" authorId="0" shapeId="0" xr:uid="{C65DF623-87F3-491C-B727-E5A1F61D86A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4" authorId="0" shapeId="0" xr:uid="{3DC625F5-A4F5-4C50-8DC0-A7ADEB13656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4" authorId="1" shapeId="0" xr:uid="{AEF1853A-D7C3-457F-AD4D-F65F910A046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4" authorId="0" shapeId="0" xr:uid="{5432D18F-2222-4943-8E58-2D72419BA5C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4" authorId="0" shapeId="0" xr:uid="{CB34A423-0432-4D08-9895-DEBB62E0FFE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4" authorId="0" shapeId="0" xr:uid="{2D4223E5-BB59-4307-8DFC-721427CC476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4" authorId="0" shapeId="0" xr:uid="{4BCD1A2B-5D6D-4CD4-A5CC-623682B27DD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5" authorId="0" shapeId="0" xr:uid="{372EE9F6-4FBA-4B87-9265-C966627F4E0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5" authorId="0" shapeId="0" xr:uid="{78F146EF-1EA5-4194-8494-AC97A99D2B4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5" authorId="0" shapeId="0" xr:uid="{AB3F347E-D8EE-4373-B2C0-62217F22B9D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5" authorId="0" shapeId="0" xr:uid="{92BB75BF-E57F-4456-9AE4-7CB26D8FD75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5" authorId="0" shapeId="0" xr:uid="{D7CE6280-CAE0-4365-AFE6-1D80734AC9C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5" authorId="1" shapeId="0" xr:uid="{EC737A8D-A154-4494-849D-7E53CC95262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5" authorId="0" shapeId="0" xr:uid="{7AAE8204-1430-4E9D-80E7-498CA0EEFB4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5" authorId="0" shapeId="0" xr:uid="{223DF219-286F-4A37-AE8B-FFBCC558D1C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5" authorId="0" shapeId="0" xr:uid="{31E3CF52-C2A0-4F5E-95D3-C1F626DE0FD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5" authorId="0" shapeId="0" xr:uid="{F4AC23FC-19D6-4663-835D-7BDD22C97F2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6" authorId="0" shapeId="0" xr:uid="{56037555-D75B-4059-9ECC-43228B3EDF4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6" authorId="0" shapeId="0" xr:uid="{9A01D755-79DE-4F50-8794-F27CC27D9C2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6" authorId="0" shapeId="0" xr:uid="{BEC0E257-CC8F-44E6-8AF3-4093B579B32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6" authorId="0" shapeId="0" xr:uid="{EC15B99C-7873-4D76-8001-20086C22D1C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6" authorId="0" shapeId="0" xr:uid="{1E2AAABE-3FE5-4614-9B2A-12CD6AB5812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6" authorId="1" shapeId="0" xr:uid="{67A70D66-CD43-4E40-BF40-857002EC3EA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6" authorId="0" shapeId="0" xr:uid="{4FA81531-2D83-4D4C-B206-A54F6D5C446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6" authorId="0" shapeId="0" xr:uid="{A95A25E6-FDFC-4E4A-ADB6-282152F7352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6" authorId="0" shapeId="0" xr:uid="{62B22F82-E270-44BD-971C-EE2053ABFE0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6" authorId="0" shapeId="0" xr:uid="{D4556476-3B7B-450C-A997-45DFD3C2FC2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7" authorId="0" shapeId="0" xr:uid="{24459297-E03C-4FBA-A8CC-D1858B7AFE8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7" authorId="0" shapeId="0" xr:uid="{B130146E-BEB0-4CD0-856E-616C3A746C4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7" authorId="0" shapeId="0" xr:uid="{58454703-CF3E-43D7-AC0F-223385045AF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7" authorId="0" shapeId="0" xr:uid="{26A470ED-6313-4468-B1DC-1FAA087D615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7" authorId="0" shapeId="0" xr:uid="{DA33AEA3-2E4A-41C6-B65A-2315F572076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7" authorId="1" shapeId="0" xr:uid="{BA3F0099-5D77-477B-B240-946FC392CBE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7" authorId="0" shapeId="0" xr:uid="{06A1DCFE-24E1-49B5-A9F5-D644CB7E71E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7" authorId="0" shapeId="0" xr:uid="{1D7B6957-9046-45AC-95C6-BD72D355C3B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7" authorId="0" shapeId="0" xr:uid="{C5956E70-7DF4-499B-8AEC-7F3E152C40AF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7" authorId="0" shapeId="0" xr:uid="{0177FDA7-4532-45A4-9829-6DC1D22126F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8" authorId="0" shapeId="0" xr:uid="{ECEA03E9-6571-4110-BFA0-631C9B0B289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8" authorId="0" shapeId="0" xr:uid="{F94E0857-660F-4E8E-8A3B-1E79A0ACF08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8" authorId="0" shapeId="0" xr:uid="{7BF1B523-6D3D-4422-846A-D206B9BDED1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8" authorId="0" shapeId="0" xr:uid="{85587921-F32A-4F48-B5AD-193082F49A8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8" authorId="0" shapeId="0" xr:uid="{12256322-7062-402A-82FF-64E4FBA61EF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8" authorId="1" shapeId="0" xr:uid="{A4B972E3-489D-4221-8F2B-B37E1520234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8" authorId="0" shapeId="0" xr:uid="{D16E3F11-CA82-42B5-AF53-A4EB5C266AC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8" authorId="0" shapeId="0" xr:uid="{D7B2D108-4B0D-4486-A8AB-60DF10F4FC2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8" authorId="0" shapeId="0" xr:uid="{76D3E319-04AA-4A2B-9E17-5D7D9C0DA26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8" authorId="0" shapeId="0" xr:uid="{E68FC531-E823-491D-A498-AAC5FFCA99E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799" authorId="0" shapeId="0" xr:uid="{F8635A59-4288-40AA-8166-7A715539538F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799" authorId="0" shapeId="0" xr:uid="{BB808557-70D9-4B0E-B03D-1F4EAF0013A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799" authorId="0" shapeId="0" xr:uid="{B7CA89F2-4920-4B0E-8ABD-428596546D4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799" authorId="0" shapeId="0" xr:uid="{8C23A92E-FDFD-4F8F-A038-AFB0CB47129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799" authorId="0" shapeId="0" xr:uid="{142C2933-E1E0-403D-9140-CE57780F977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799" authorId="1" shapeId="0" xr:uid="{C7B2EE00-AFE2-4559-9629-62797ED7214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799" authorId="0" shapeId="0" xr:uid="{FD83E065-1FEC-413F-AC4A-F84A5517D63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799" authorId="0" shapeId="0" xr:uid="{011EB887-A512-40C6-B8E1-53B5D2DEC44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799" authorId="0" shapeId="0" xr:uid="{033934E4-4070-4860-BE4B-C5B7393BEC3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799" authorId="0" shapeId="0" xr:uid="{C7D06C61-141D-42A4-BA4A-514AE91FDE3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0" authorId="0" shapeId="0" xr:uid="{B460F8F3-9B11-4301-9EBC-F64809DE658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0" authorId="0" shapeId="0" xr:uid="{A92B55C6-D779-4BE1-A247-0B44A1E22425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0" authorId="0" shapeId="0" xr:uid="{8D0A99D0-CA56-451A-A06C-7641E73CE1A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0" authorId="0" shapeId="0" xr:uid="{42A1DDD5-6E42-4229-AA18-CA78460DB9B3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0" authorId="0" shapeId="0" xr:uid="{17CA25A4-9430-4A3A-A40F-E682767B569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0" authorId="1" shapeId="0" xr:uid="{E1CE1397-EFA1-4F51-BA4F-57526AA2514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0" authorId="0" shapeId="0" xr:uid="{67DAC659-8D9C-4E76-8ADD-24391795B50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0" authorId="0" shapeId="0" xr:uid="{FE25690F-5375-4597-9C4C-A88D77F6387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0" authorId="0" shapeId="0" xr:uid="{E30514A7-1D7C-4B94-9D9E-1B177231154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0" authorId="0" shapeId="0" xr:uid="{6D9E7AD3-6B77-4016-B9DA-5C75C5902A7B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1" authorId="0" shapeId="0" xr:uid="{56976B17-A1C0-41C0-BB8F-0C86EDFE15C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1" authorId="0" shapeId="0" xr:uid="{8BAC5005-8BBE-4FC3-90BA-0C74FAABDB4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1" authorId="0" shapeId="0" xr:uid="{BB80902F-D638-4D25-ABC6-77478C8E068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1" authorId="0" shapeId="0" xr:uid="{442C4748-6BCD-4E74-AB61-C81BD5FD567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1" authorId="0" shapeId="0" xr:uid="{E57B9CF2-CAF4-4483-BB2D-9054117A30C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1" authorId="1" shapeId="0" xr:uid="{B785F0EC-2ACE-4BE4-BB40-8A0B235EBB9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1" authorId="0" shapeId="0" xr:uid="{275AA96E-5466-49D0-B60E-5DECA6DDD46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1" authorId="0" shapeId="0" xr:uid="{ED45276E-9FC8-44C3-B4EE-B6DE77419E5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1" authorId="0" shapeId="0" xr:uid="{10C335E0-F00A-4A42-B45C-EDFD3978839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1" authorId="0" shapeId="0" xr:uid="{0625F0A5-EACD-4347-A9F7-1450E317419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2" authorId="0" shapeId="0" xr:uid="{9446972D-8F2E-4921-85FA-D76BAEED56C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2" authorId="0" shapeId="0" xr:uid="{491B0949-7D47-4E68-9645-FFFFDBDADD2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2" authorId="0" shapeId="0" xr:uid="{F5803C1A-8BE0-4F82-B054-05F2164BA65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2" authorId="0" shapeId="0" xr:uid="{720A79B7-D4A8-42FB-96B1-C6253348F164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2" authorId="0" shapeId="0" xr:uid="{4D9A227B-D23E-4B01-B0DD-D0A5DC99032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2" authorId="1" shapeId="0" xr:uid="{60EAF035-32C7-4700-BA97-CB31F985939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2" authorId="0" shapeId="0" xr:uid="{A126414B-BEEC-4D71-A7F5-AED9E191823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2" authorId="0" shapeId="0" xr:uid="{B5BC62E9-3F93-4F3C-8190-664728A877E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2" authorId="0" shapeId="0" xr:uid="{9C244DFC-4748-44D5-9A07-8C071D8B86D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2" authorId="0" shapeId="0" xr:uid="{AEFEB66C-62F9-4437-A852-6072D8C9504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3" authorId="0" shapeId="0" xr:uid="{FE657B51-6070-441E-B627-78542E20F4B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3" authorId="0" shapeId="0" xr:uid="{ABEE8840-9F9F-4868-9E18-97581D72B28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3" authorId="0" shapeId="0" xr:uid="{0228F7C9-99E6-4908-B80C-D1A96C42D82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3" authorId="0" shapeId="0" xr:uid="{552BDEA9-40ED-43FA-B6B1-7613B156B7B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3" authorId="0" shapeId="0" xr:uid="{577316DD-D73A-47C4-AB91-ED9FE1B11A5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3" authorId="1" shapeId="0" xr:uid="{3CACC65F-5E20-4C69-862A-BB94FC177A4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3" authorId="0" shapeId="0" xr:uid="{34903280-2646-42E3-9F55-44C974BBE7B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3" authorId="0" shapeId="0" xr:uid="{AE502B58-ADE3-4A3C-9C36-D1AC30E578F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3" authorId="0" shapeId="0" xr:uid="{B43681A0-E599-4F42-9BF2-5670DD44312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3" authorId="0" shapeId="0" xr:uid="{27CE5A7A-3DDC-4E92-B709-55D381DD1E97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4" authorId="0" shapeId="0" xr:uid="{CCB8C3A6-59CD-448F-8CAA-17A428EA0BC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4" authorId="0" shapeId="0" xr:uid="{8ED20A72-C9B0-4886-B711-5DED870B1E3C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4" authorId="0" shapeId="0" xr:uid="{48C109CF-C2FF-4633-ADA6-8C6E9E37908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4" authorId="0" shapeId="0" xr:uid="{3C38BF36-C459-41B9-BBF6-51E218D8EB4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4" authorId="0" shapeId="0" xr:uid="{24E2B88B-8EC3-4229-B89D-BBCA313D628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4" authorId="1" shapeId="0" xr:uid="{ED50107E-56CE-4E6B-9A1E-94C6A4CFC03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4" authorId="0" shapeId="0" xr:uid="{A9DFA59A-46AE-44F3-BBED-ADA12D0D894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4" authorId="0" shapeId="0" xr:uid="{42EFB770-B284-478A-95E2-3382E1F7109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4" authorId="0" shapeId="0" xr:uid="{967F3F27-1C78-4C8F-855C-6443299CB88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4" authorId="0" shapeId="0" xr:uid="{9C194B66-8721-415C-A218-C29975C29AF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5" authorId="0" shapeId="0" xr:uid="{05B20C06-9E82-4A11-A1EE-1082A7BC82F5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5" authorId="0" shapeId="0" xr:uid="{CB57D3C1-1B07-4F3A-93E6-C96802501BE2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5" authorId="0" shapeId="0" xr:uid="{9C3024DF-057B-49F7-BCD3-C01F4B2482BC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5" authorId="0" shapeId="0" xr:uid="{50C5868E-7659-4714-8A71-F008D6A3F3A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5" authorId="0" shapeId="0" xr:uid="{8272AA9D-296E-4121-9E39-A9D169B1F76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5" authorId="1" shapeId="0" xr:uid="{75D7A4A2-A839-4C93-A009-5D7FC4B2DAB1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5" authorId="0" shapeId="0" xr:uid="{71996438-AA49-4803-BDD5-637ADDC2BF5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5" authorId="0" shapeId="0" xr:uid="{38A9E89C-EA5F-49A4-B643-4B5516BE43E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5" authorId="0" shapeId="0" xr:uid="{9C08ED06-BF08-45BA-837D-0EB9862D9EC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5" authorId="0" shapeId="0" xr:uid="{76B6333E-AE8D-44E4-B308-3030E30E1DA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6" authorId="0" shapeId="0" xr:uid="{AF9E0B19-FEC6-4523-B230-9884A641044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6" authorId="0" shapeId="0" xr:uid="{C000F962-2A78-406F-86E9-18D448C8CBD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6" authorId="0" shapeId="0" xr:uid="{E93CE973-36EE-4637-A53E-0B14180E9BC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6" authorId="0" shapeId="0" xr:uid="{A65B7247-AB04-4F33-AC70-2AD3C202FFF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6" authorId="0" shapeId="0" xr:uid="{A0DF84E8-7260-415F-9514-F711D760BCA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6" authorId="1" shapeId="0" xr:uid="{C6B59AA6-A228-45CD-8E12-4B9181AF124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6" authorId="0" shapeId="0" xr:uid="{5CB9880E-E38C-4D83-A09B-8EFAEE91CA5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6" authorId="0" shapeId="0" xr:uid="{39C57875-DFBE-40F4-8335-131AF1C1BC3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6" authorId="0" shapeId="0" xr:uid="{C5DC5858-D5EB-4510-9EC2-BCB0C592B0F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6" authorId="0" shapeId="0" xr:uid="{2A43C635-7C8B-4438-82CF-38F1D656D22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7" authorId="0" shapeId="0" xr:uid="{8B1F71F2-9245-4C0C-97E3-C39A0A97418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7" authorId="0" shapeId="0" xr:uid="{20370C66-187D-40A3-92CA-D3DD586F7673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7" authorId="0" shapeId="0" xr:uid="{DDE6E109-45B0-4A1B-90DA-7697C36E9B3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7" authorId="0" shapeId="0" xr:uid="{FE039F67-0DB5-4B62-B4E0-129D6ED05D6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7" authorId="0" shapeId="0" xr:uid="{4A5975D0-A582-437A-8E1D-D7E9947ADFDB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7" authorId="1" shapeId="0" xr:uid="{96F28B0D-5EDD-4165-AB28-8FA8ED90DF3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7" authorId="0" shapeId="0" xr:uid="{65BD80F7-608B-4281-99FC-3A0AEF18113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7" authorId="0" shapeId="0" xr:uid="{D8AB2B96-091D-432B-B2E7-C192113F7871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7" authorId="0" shapeId="0" xr:uid="{03797DAE-EB1B-4FDA-A561-5540B12DC62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7" authorId="0" shapeId="0" xr:uid="{7570234B-6597-42B9-A4B6-6C8ADAE0996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8" authorId="0" shapeId="0" xr:uid="{C0F0A3CF-B9B9-4945-A0B0-3EF357A9362C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8" authorId="0" shapeId="0" xr:uid="{3A8D8222-2005-43D8-B5FA-E49E7605C83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8" authorId="0" shapeId="0" xr:uid="{3D6FBE3F-BFFF-400E-8EE2-1BFDACA52282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8" authorId="0" shapeId="0" xr:uid="{1450A41E-185E-4747-89A5-69E878E8530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8" authorId="0" shapeId="0" xr:uid="{AA340786-3DA1-4D44-BBFA-A0AB58F406D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8" authorId="1" shapeId="0" xr:uid="{87D920ED-BD30-43A3-AA49-A29266564C09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8" authorId="0" shapeId="0" xr:uid="{345569EB-5A8E-431B-A0EF-419CA92D32C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8" authorId="0" shapeId="0" xr:uid="{4A2CC663-EEF8-468B-B2AC-8CBE7FB4296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8" authorId="0" shapeId="0" xr:uid="{7179BE45-6DD2-4503-A8B0-BB500D207D90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8" authorId="0" shapeId="0" xr:uid="{04003994-6129-43B5-8BFD-88186C3743C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09" authorId="0" shapeId="0" xr:uid="{C346D684-4301-448B-AE34-6F21CB474F0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09" authorId="0" shapeId="0" xr:uid="{D0950D17-53B5-49F1-BBEE-FEF960152C4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09" authorId="0" shapeId="0" xr:uid="{C7FBD021-51E1-44B0-9A86-C37ECFE3BE3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09" authorId="0" shapeId="0" xr:uid="{532446F2-97E9-4D0B-935F-E852C0F7F35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09" authorId="0" shapeId="0" xr:uid="{DB85DC7C-4741-44A4-9142-A69AB59C616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09" authorId="1" shapeId="0" xr:uid="{8CF62328-A6A3-43DC-B17C-BE359EAE24A8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09" authorId="0" shapeId="0" xr:uid="{514F6183-FDCA-4AA5-B9DB-D89A3FACD8C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09" authorId="0" shapeId="0" xr:uid="{AE2C6FE3-8524-4CCF-AC1B-646817A80CF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09" authorId="0" shapeId="0" xr:uid="{213FD48E-98EC-4221-99C1-3829B3C7D89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09" authorId="0" shapeId="0" xr:uid="{8F355D5D-0930-4119-B5FA-23C01EE2BCA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0" authorId="0" shapeId="0" xr:uid="{C5F2F185-D50B-4575-BEAA-AC0115A42ED6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0" authorId="0" shapeId="0" xr:uid="{0B802143-207D-4A05-A5EC-7F5B9FDA27D9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0" authorId="0" shapeId="0" xr:uid="{342F8F0F-4A46-45FD-8E7C-1D0C6F6BF8C8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0" authorId="0" shapeId="0" xr:uid="{D5B3F153-CBE3-4A84-AED4-EC32C58B41E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0" authorId="0" shapeId="0" xr:uid="{056E774C-3BD1-474B-901C-C9B36FEE0E4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0" authorId="1" shapeId="0" xr:uid="{CBB4E4D6-65D8-4328-AAD0-53143146D46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0" authorId="0" shapeId="0" xr:uid="{325A0AD8-1E63-4606-A77A-28F3772D3F3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0" authorId="0" shapeId="0" xr:uid="{D8CDA4F7-66DD-4B20-9F5D-295085333B4F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0" authorId="0" shapeId="0" xr:uid="{893DA942-006B-4714-8F28-F31E6E40FE0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0" authorId="0" shapeId="0" xr:uid="{058231F2-94E4-481D-89AD-6666F7F72E0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1" authorId="0" shapeId="0" xr:uid="{A0D19EB5-B3C4-42BD-AEBA-C3FB7B9FBDF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1" authorId="0" shapeId="0" xr:uid="{DB284D4E-9CCD-42E6-BC48-2A41B6202E4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1" authorId="0" shapeId="0" xr:uid="{903FDBB2-0C34-469F-84FE-324DEDBA726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1" authorId="0" shapeId="0" xr:uid="{3B40E3D0-FEC8-4F68-8A0F-127DE250730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1" authorId="0" shapeId="0" xr:uid="{5834A312-3EA8-44D8-9911-DFFFDDC742C2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1" authorId="1" shapeId="0" xr:uid="{441D745E-93DE-4DB1-B826-2C1E0169B8A3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1" authorId="0" shapeId="0" xr:uid="{617FC5D1-2121-4000-8578-14FFA3670A6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1" authorId="0" shapeId="0" xr:uid="{CA120A8D-68F7-4720-ABC0-BCE131A6A83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1" authorId="0" shapeId="0" xr:uid="{B7FB2449-0C13-4F42-8428-DED4B72ED978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1" authorId="0" shapeId="0" xr:uid="{433CCF80-2869-4898-B693-957B850A9984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2" authorId="0" shapeId="0" xr:uid="{00357FA3-7CA6-4DAB-BC89-421218CF0F1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2" authorId="0" shapeId="0" xr:uid="{FB5263E1-A814-4F0F-B4D2-AF9086C40A8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2" authorId="0" shapeId="0" xr:uid="{433DE8D7-0EA6-4405-BACE-6A6D2BCCB10B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2" authorId="0" shapeId="0" xr:uid="{173BBA7A-6285-457A-9E7E-4E6AFA1F29C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2" authorId="0" shapeId="0" xr:uid="{3302FB59-D63B-4386-9D3B-ACC8C1258F2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2" authorId="1" shapeId="0" xr:uid="{1A436C13-04FD-4762-B547-BBC963AC1F2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2" authorId="0" shapeId="0" xr:uid="{D2E05D72-2269-4DCF-BABF-DF4AEDECE83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2" authorId="0" shapeId="0" xr:uid="{F580F7C6-1383-44DB-9DAA-FC2C5111ADB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2" authorId="0" shapeId="0" xr:uid="{E59BBDF7-D885-4EBF-BFDF-6439FE7BE61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2" authorId="0" shapeId="0" xr:uid="{6BB8F2B6-06F4-494A-A557-91422738112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3" authorId="0" shapeId="0" xr:uid="{62468265-CFA5-468A-B994-4DA21DBB167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3" authorId="0" shapeId="0" xr:uid="{EADC7FF8-C099-43B3-BADA-5BF1666DE6E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3" authorId="0" shapeId="0" xr:uid="{EF6488A2-0E78-4B5A-A5D6-ED4C94BA3F3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3" authorId="0" shapeId="0" xr:uid="{000484CA-2D93-400F-A8CF-A72C0BB1838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3" authorId="0" shapeId="0" xr:uid="{54CF130C-9F28-464F-B580-CFCA43DA371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3" authorId="1" shapeId="0" xr:uid="{2B9EF0F9-CDEF-404B-9D69-2F6A7B88479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3" authorId="0" shapeId="0" xr:uid="{9AA383E2-CFF0-42E6-BCB4-2F6F2E70F71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3" authorId="0" shapeId="0" xr:uid="{18A9AF7E-0E84-4A95-B59B-094EC45C043B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3" authorId="0" shapeId="0" xr:uid="{6C0B1E7F-CC04-4D59-9C42-AA48D8317923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3" authorId="0" shapeId="0" xr:uid="{5969F2A0-7A16-462B-B9D8-5FE6B3D10FC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4" authorId="0" shapeId="0" xr:uid="{08A4DC24-04BF-45D1-8CFF-B9E1AF4E1497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4" authorId="0" shapeId="0" xr:uid="{3B0CBE43-827E-42BC-B9CF-AA22CED2595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4" authorId="0" shapeId="0" xr:uid="{175A9F62-135F-49DC-87E1-D1825DCE1C6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4" authorId="0" shapeId="0" xr:uid="{22CAC7EE-A55B-4F0D-A5ED-0A5A596E6CA9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4" authorId="0" shapeId="0" xr:uid="{23B147B9-743A-486C-99F4-06880E7E99C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4" authorId="1" shapeId="0" xr:uid="{5C5DC9FA-EBA7-418A-9F4E-EDE06DDF1AE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4" authorId="0" shapeId="0" xr:uid="{F078DF08-0600-4B65-B604-2441A362F73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4" authorId="0" shapeId="0" xr:uid="{8E372AEF-DC9F-441E-999C-CF1A85DDCEA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4" authorId="0" shapeId="0" xr:uid="{F24E6226-FF9D-4A87-99C1-A8317A042A95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4" authorId="0" shapeId="0" xr:uid="{539824F8-C1F6-4645-A3F2-F6BB4B0CF7CE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5" authorId="0" shapeId="0" xr:uid="{C33E128D-7C5B-4A5C-B1DB-549F132C8583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5" authorId="0" shapeId="0" xr:uid="{A6C6F9D2-F179-4D9B-A363-06358C4462F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5" authorId="0" shapeId="0" xr:uid="{A3EA6ACC-1193-447F-8A01-70C13A05094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5" authorId="0" shapeId="0" xr:uid="{4D4AE287-1BCC-409E-923D-6FE04B8B145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5" authorId="0" shapeId="0" xr:uid="{01BA2F7B-451D-41C4-85F0-B1C4D4AA93C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5" authorId="1" shapeId="0" xr:uid="{6D059AA7-A8CE-4A15-A99E-CE58063DAF4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5" authorId="0" shapeId="0" xr:uid="{B7B1B1A5-39EC-46CC-BF0C-BDC30B5D056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5" authorId="0" shapeId="0" xr:uid="{984546CF-5CD6-4578-B76A-ECE9E7EBCD3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5" authorId="0" shapeId="0" xr:uid="{3C6E4255-71C4-4649-ADB8-89E3D709CA0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5" authorId="0" shapeId="0" xr:uid="{E3A189E2-0820-4648-A717-CF73FC0D4506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6" authorId="0" shapeId="0" xr:uid="{A20FCC48-7F42-4018-A3FD-E96BA4A1F26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6" authorId="0" shapeId="0" xr:uid="{001CB111-2A1A-41CC-97FE-E789C3DFCE5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6" authorId="0" shapeId="0" xr:uid="{37A4FA0E-B29C-46B1-8FC9-0AC2FF1ADAE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6" authorId="0" shapeId="0" xr:uid="{065C6210-3C2F-4E10-8DA1-FB463F2D38D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6" authorId="0" shapeId="0" xr:uid="{0F8AFE55-B2C3-4E25-8274-E5BE8490BF63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6" authorId="1" shapeId="0" xr:uid="{C30A1EEA-2874-49C9-961C-1A8F727375F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6" authorId="0" shapeId="0" xr:uid="{89BD8E4B-B826-46A0-99A1-B3EEE046215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6" authorId="0" shapeId="0" xr:uid="{0FD4100B-B0B9-4E99-ABC3-00EB0BBC49F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6" authorId="0" shapeId="0" xr:uid="{54F3F531-AD24-4F99-B8CC-2357B527FAA6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6" authorId="0" shapeId="0" xr:uid="{6F00A821-215E-4A3F-93BC-0D5E462BCCA2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7" authorId="0" shapeId="0" xr:uid="{FE49E309-2EA3-4B26-A431-7AF2EE2F25DB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7" authorId="0" shapeId="0" xr:uid="{48E2E573-B7BE-438B-82FE-822001260ECE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7" authorId="0" shapeId="0" xr:uid="{07FD2E4C-5713-4235-AF2A-BA13B54D0A97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7" authorId="0" shapeId="0" xr:uid="{E37C60F5-EA0F-4806-BEBC-8307EB3868A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7" authorId="0" shapeId="0" xr:uid="{AED8108D-311E-4DD3-AD4C-B75C2F86906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7" authorId="1" shapeId="0" xr:uid="{46DD15AA-9DF8-4A57-A8B0-BB7A6983FAB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7" authorId="0" shapeId="0" xr:uid="{15109DB8-97D6-4977-A703-92A82B7A48D7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7" authorId="0" shapeId="0" xr:uid="{81246D5C-240C-495A-BC39-D2622D781D7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7" authorId="0" shapeId="0" xr:uid="{8B1F719C-E386-49AA-B47B-58497B83A39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7" authorId="0" shapeId="0" xr:uid="{C7E1D35C-4871-4E09-9316-C8B5251A6DB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8" authorId="0" shapeId="0" xr:uid="{2F444858-92CE-42E4-9FEE-6BE056475B5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8" authorId="0" shapeId="0" xr:uid="{F1DFE849-CCDB-4C4F-AACD-8C54E57DE72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8" authorId="0" shapeId="0" xr:uid="{DD5F2D0F-9DCD-4C35-80ED-B436DA81EA14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8" authorId="0" shapeId="0" xr:uid="{32531EF5-E03B-4615-98D8-ED935ACBE26E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8" authorId="0" shapeId="0" xr:uid="{F4B2793B-F76C-42E9-96F2-315457EF8498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8" authorId="1" shapeId="0" xr:uid="{1E699478-4CD2-44C1-A96F-0E9EE29179E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8" authorId="0" shapeId="0" xr:uid="{921CF6C9-2D29-4F3C-8D26-08217CBE43C2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8" authorId="0" shapeId="0" xr:uid="{2183A3A0-2C73-4810-97BE-8F060B171BB4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8" authorId="0" shapeId="0" xr:uid="{BEF042B7-AC74-42D8-9B7C-6290698D009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8" authorId="0" shapeId="0" xr:uid="{E16A4EAE-8943-43F8-BB37-0E8C9D73AAC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19" authorId="0" shapeId="0" xr:uid="{5FB2634A-3323-415B-8DA5-F6AE4F077D1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19" authorId="0" shapeId="0" xr:uid="{2E906F4F-B23C-4AA9-A526-2322799BF1E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19" authorId="0" shapeId="0" xr:uid="{4AF59187-B843-4AA9-B9CB-E8273DE980D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19" authorId="0" shapeId="0" xr:uid="{677C94D1-380B-4366-ACB1-C8289C6E321A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19" authorId="0" shapeId="0" xr:uid="{06717729-AC52-40E5-8C49-104391E8600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19" authorId="1" shapeId="0" xr:uid="{F2C29EAF-731A-4142-AF8A-7F5A37D58BD2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19" authorId="0" shapeId="0" xr:uid="{2A176FD1-3FDA-4BC4-AF65-FAA743F4575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19" authorId="0" shapeId="0" xr:uid="{645E92E0-5EEB-41EF-9093-1A8EADBB22D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19" authorId="0" shapeId="0" xr:uid="{6C28F7C1-075F-450E-88AE-244F9602184B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19" authorId="0" shapeId="0" xr:uid="{CC8C05D5-E292-4103-8D56-1DC03F493F5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0" authorId="0" shapeId="0" xr:uid="{9C6F0772-CFE6-4606-B240-3701F34AA11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0" authorId="0" shapeId="0" xr:uid="{5D2AF1FE-4D58-4BE9-AE86-0C97F5D3625D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0" authorId="0" shapeId="0" xr:uid="{40F86108-79A1-407B-962E-A65F115AD423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0" authorId="0" shapeId="0" xr:uid="{B4B43F73-8142-49A7-B43F-3DE41DA439E0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0" authorId="0" shapeId="0" xr:uid="{8A013F2B-E712-4A19-A903-590669BF2F77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0" authorId="1" shapeId="0" xr:uid="{2A92E341-4C28-46D2-9634-5503A8533B2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0" authorId="0" shapeId="0" xr:uid="{4D157463-790F-4624-871D-A57D713CAD06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0" authorId="0" shapeId="0" xr:uid="{735E34B9-0340-4A8C-9BFA-C7771BD5AA7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0" authorId="0" shapeId="0" xr:uid="{95D8393C-CC49-4598-95B4-3801A1A035B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0" authorId="0" shapeId="0" xr:uid="{5C0FB433-A890-4D40-BB10-2ED32A889C19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1" authorId="0" shapeId="0" xr:uid="{2AA36691-CCD2-4ED0-81AE-722E38956F61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1" authorId="0" shapeId="0" xr:uid="{25E47F23-54C6-42F4-83AC-9D3C5C0BC71F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1" authorId="0" shapeId="0" xr:uid="{251A7A48-EB98-45B0-8574-DF6794C0A97F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1" authorId="0" shapeId="0" xr:uid="{E36271E3-5891-44A4-85CC-79596570034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1" authorId="0" shapeId="0" xr:uid="{999BC95E-27EE-4E04-9B49-D90B6A79D81F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1" authorId="1" shapeId="0" xr:uid="{CF9C43A1-1B06-4F93-9589-437FD9148D8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1" authorId="0" shapeId="0" xr:uid="{7CACB14D-FDE4-4319-B368-0D25DF1444D0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1" authorId="0" shapeId="0" xr:uid="{22B9D8A8-4687-4BD5-A6E3-4A02BE4FC9D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1" authorId="0" shapeId="0" xr:uid="{61BE047F-99FE-4AA3-A830-695F0763B64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1" authorId="0" shapeId="0" xr:uid="{23829362-E2DD-4D31-AD10-A4482351682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2" authorId="0" shapeId="0" xr:uid="{7E527A81-38A8-411A-9815-E7965D91215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2" authorId="0" shapeId="0" xr:uid="{1CC8CF49-B723-4E36-8EDB-FD9E7BA2993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2" authorId="0" shapeId="0" xr:uid="{BEF1FE47-A818-44F2-A552-21685E278EE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2" authorId="0" shapeId="0" xr:uid="{49E2BC53-14E6-4626-BCAB-817A01C3688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2" authorId="0" shapeId="0" xr:uid="{1933784D-626A-4912-83B1-531A9D84FD7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2" authorId="1" shapeId="0" xr:uid="{76B9AC72-30E9-4C41-ADBB-1D8E2D6A313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2" authorId="0" shapeId="0" xr:uid="{682DAC85-1069-4063-A24F-7F2A9090709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2" authorId="0" shapeId="0" xr:uid="{C0755812-3922-4E03-921C-906FF797BB18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2" authorId="0" shapeId="0" xr:uid="{4B71841D-55A5-428E-8F40-D393655EFC2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2" authorId="0" shapeId="0" xr:uid="{114E6ED1-DA8D-4FAB-AF5C-BEC300B0E80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3" authorId="0" shapeId="0" xr:uid="{C666BBDD-77A6-4551-AE11-A67DEEDDD96E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3" authorId="0" shapeId="0" xr:uid="{A32C72B4-F0C5-4AE2-922E-FE7F1A79B04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3" authorId="0" shapeId="0" xr:uid="{AFF98EF5-A48A-4EC2-A796-94BFB97F2BB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3" authorId="0" shapeId="0" xr:uid="{05AFC319-DC81-4A27-A8F0-087FF3D37D5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3" authorId="0" shapeId="0" xr:uid="{ED9293EB-F0CD-416F-AAC9-5B4936CC7EB4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3" authorId="1" shapeId="0" xr:uid="{DFCAD5D4-0469-4D55-ACD9-6EB68F5FAE96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3" authorId="0" shapeId="0" xr:uid="{D6FF964E-5645-415B-8E9F-BE1D4731DF83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3" authorId="0" shapeId="0" xr:uid="{4D703AA9-1D3D-4D59-BBD2-45B1F93FDBAC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3" authorId="0" shapeId="0" xr:uid="{E6EED79C-0C6C-491B-9929-C9B9E744FCB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3" authorId="0" shapeId="0" xr:uid="{5A9CA561-4F10-4B09-A195-707FA50D523F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4" authorId="0" shapeId="0" xr:uid="{1C003EF2-6B32-4C8A-B38E-BB22950183E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4" authorId="0" shapeId="0" xr:uid="{9F3FFD37-26E3-4CE6-B75D-C355CD4E0AB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4" authorId="0" shapeId="0" xr:uid="{D9DE59A6-447A-46F6-83BA-1FFE09C68570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4" authorId="0" shapeId="0" xr:uid="{54D537FF-32E1-492E-A039-CC37748591E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4" authorId="0" shapeId="0" xr:uid="{C6DF8468-64B7-4E14-B019-3DDEC36BBB1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4" authorId="1" shapeId="0" xr:uid="{C1B54E29-B17C-4EDB-8DCC-55ED4C8853A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4" authorId="0" shapeId="0" xr:uid="{E0B77376-5D61-4C1C-892B-BBCD3BB0C06D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4" authorId="0" shapeId="0" xr:uid="{C32FC448-C8A9-4718-BA54-95B9427D9F69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4" authorId="0" shapeId="0" xr:uid="{CC56D6AE-2B05-4D45-B66E-333DE2000AE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4" authorId="0" shapeId="0" xr:uid="{8C6ADACD-D2C0-414E-BEBE-F733EEADBBB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5" authorId="0" shapeId="0" xr:uid="{C43D6D3A-2EA4-4BD0-8AC2-49DE9E13374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5" authorId="0" shapeId="0" xr:uid="{CEED92BB-A4A7-4686-8B88-707B14BA4978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5" authorId="0" shapeId="0" xr:uid="{5B2D5811-0422-4D16-B0DB-76DAE0882636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5" authorId="0" shapeId="0" xr:uid="{8F3E4266-B193-430B-A743-09507FA9C0CB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5" authorId="0" shapeId="0" xr:uid="{E5D8C8FE-C023-4490-BF4C-2BD33E7CA0F6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5" authorId="1" shapeId="0" xr:uid="{BE0849F9-2B91-4E19-9D41-9588EAB7AEF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5" authorId="0" shapeId="0" xr:uid="{0BCDCB2D-F086-4DCF-A79F-50939A4B4128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5" authorId="0" shapeId="0" xr:uid="{E6B8A815-2B5C-438F-8D6B-CFE026322547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5" authorId="0" shapeId="0" xr:uid="{DAE5C097-F428-4E02-BE8B-92F86FB871D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5" authorId="0" shapeId="0" xr:uid="{11992FFA-D91D-47AA-A23D-31427DB6449A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6" authorId="0" shapeId="0" xr:uid="{ABC118B7-D746-4446-85C3-4679B99391F4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6" authorId="0" shapeId="0" xr:uid="{282A6C9A-EEA9-4395-9FB1-6A1642133F44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6" authorId="0" shapeId="0" xr:uid="{A754ECFC-AE06-4C65-AA65-856645802669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6" authorId="0" shapeId="0" xr:uid="{8AA05557-1829-422D-BCB4-F048DA19054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6" authorId="0" shapeId="0" xr:uid="{92C66956-DF1B-4786-A378-548478F83CEE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6" authorId="1" shapeId="0" xr:uid="{B7360EAF-CFE3-4210-82E5-2AB6BED3CDFF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6" authorId="0" shapeId="0" xr:uid="{90A1CA4A-D500-4435-A578-E8D38913E80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6" authorId="0" shapeId="0" xr:uid="{82E759F0-146B-4B8A-9DBE-A4005BBCC14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6" authorId="0" shapeId="0" xr:uid="{5844B53D-67D7-496B-9910-49D7B16AC174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6" authorId="0" shapeId="0" xr:uid="{97062641-B4A1-4EED-817F-B1F917B05841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7" authorId="0" shapeId="0" xr:uid="{89D4353A-BAB6-426A-9C55-908F63FFE6F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7" authorId="0" shapeId="0" xr:uid="{05FB28DB-31C8-437D-A84D-D5BA7BB7C46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7" authorId="0" shapeId="0" xr:uid="{32954645-6C68-46E5-AE77-D0BE2BBE94F5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7" authorId="0" shapeId="0" xr:uid="{6D695FC9-748C-40B8-8EA0-AD438C24B138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7" authorId="0" shapeId="0" xr:uid="{C2086F92-BD59-432E-B756-7AA97FE61089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7" authorId="1" shapeId="0" xr:uid="{699E567C-8F0B-4F48-BA29-7A50EE27DA5A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7" authorId="0" shapeId="0" xr:uid="{3F60486F-D72B-44E8-8F31-B5735E164D0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7" authorId="0" shapeId="0" xr:uid="{D5C2CC18-AAC4-4287-82AE-C0EE856E869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7" authorId="0" shapeId="0" xr:uid="{0721F0E7-CB5D-488E-874E-BA97A7BB6C1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7" authorId="0" shapeId="0" xr:uid="{DAF24871-5088-4AF8-8F4E-40B5E1A5887D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8" authorId="0" shapeId="0" xr:uid="{E6E113F3-809B-4C8C-B309-43E2CD037CEA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8" authorId="0" shapeId="0" xr:uid="{823F3876-278B-4FF9-A9E9-7E557C986866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8" authorId="0" shapeId="0" xr:uid="{5B7BCA0A-1AAB-4EEF-9D28-6E4AEE51F54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8" authorId="0" shapeId="0" xr:uid="{BA4AFD43-4800-4EE2-96FE-C3AAAA53B025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8" authorId="0" shapeId="0" xr:uid="{154BEA46-CD18-474A-9C45-1EE348EF51C1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8" authorId="1" shapeId="0" xr:uid="{2FF7B913-7FB6-4C97-887C-632F59D528A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8" authorId="0" shapeId="0" xr:uid="{3DC5E2B1-6B91-41F2-AF6B-15A0E9686FC9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8" authorId="0" shapeId="0" xr:uid="{AF85117E-6306-4B51-A77F-DBA82B0B2065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8" authorId="0" shapeId="0" xr:uid="{706FFA43-3560-4CC8-8730-7F1B15EAFD2D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8" authorId="0" shapeId="0" xr:uid="{5D876636-8E0A-47D9-BF60-8ECD7D0A1CA8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29" authorId="0" shapeId="0" xr:uid="{0F481ABF-B27F-479B-9959-1ABF51EA0922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29" authorId="0" shapeId="0" xr:uid="{F1BF15B7-AA04-429E-B84C-0DBFF30AE2F1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29" authorId="0" shapeId="0" xr:uid="{70DD9774-BF5C-4CA8-8191-FE1B760D4B0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29" authorId="0" shapeId="0" xr:uid="{A49C4C60-4BCF-48BB-882F-64AF28F6AA62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29" authorId="0" shapeId="0" xr:uid="{7AE53C86-56EF-4804-BC94-E07839F9009D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29" authorId="1" shapeId="0" xr:uid="{725B5791-960A-4A4C-918B-65FC06C70DC5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29" authorId="0" shapeId="0" xr:uid="{00085245-065A-4A80-BBD1-0BDE5F0FDE0B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29" authorId="0" shapeId="0" xr:uid="{D4E84A36-4732-4FE8-A1B8-694B7A813A7E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29" authorId="0" shapeId="0" xr:uid="{2B70C95E-1C11-48D5-8498-1E4CF4EE89BA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29" authorId="0" shapeId="0" xr:uid="{94284DF7-8FE2-47F5-8091-F1C6FC1EABC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30" authorId="0" shapeId="0" xr:uid="{FC826F5B-A39C-4479-BA17-0EF7510BC908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30" authorId="0" shapeId="0" xr:uid="{4F0379E2-17DA-45CC-842D-162AEE19976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30" authorId="0" shapeId="0" xr:uid="{F917E963-3EB1-4B9C-898E-3B3E8131C0BE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30" authorId="0" shapeId="0" xr:uid="{01027166-FF05-4BAA-8B30-8D1D3C0E1D66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30" authorId="0" shapeId="0" xr:uid="{C21A6B72-392E-48E1-B71C-97784411269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30" authorId="1" shapeId="0" xr:uid="{105C060C-95CB-4FAC-8817-0A3586004D4E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30" authorId="0" shapeId="0" xr:uid="{57FE1030-07E1-49C3-89DA-4327653D9E2A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30" authorId="0" shapeId="0" xr:uid="{EBB35538-BC1E-4455-9189-8FC4525D9D52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30" authorId="0" shapeId="0" xr:uid="{E2CC8B11-9B29-451F-9127-FB74068FB7F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30" authorId="0" shapeId="0" xr:uid="{60C191A3-793D-46C0-8E47-ACCF1ADFC01C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31" authorId="0" shapeId="0" xr:uid="{DEBEA253-013B-402A-BAD6-C3B7CDA48AA0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31" authorId="0" shapeId="0" xr:uid="{E7C0B188-0C91-48D5-B163-217762F884E0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31" authorId="0" shapeId="0" xr:uid="{542B4911-7EF4-4BCE-8EB9-4586DA71E441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31" authorId="0" shapeId="0" xr:uid="{9C60CCAC-FAFA-4294-86B2-A2F85FED775D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31" authorId="0" shapeId="0" xr:uid="{10F04F86-B186-483D-AD77-45F2E5AB54D5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31" authorId="1" shapeId="0" xr:uid="{2AD2E8AA-37C3-41A6-8940-9AE924CD711B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31" authorId="0" shapeId="0" xr:uid="{EF36F9FB-86DE-4DA1-944D-76AFF6022A3C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31" authorId="0" shapeId="0" xr:uid="{EC1E7873-CD4A-44E7-A31C-CF39A9E3E003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31" authorId="0" shapeId="0" xr:uid="{4A5D5A51-1E40-4ED6-B05B-C4AAD826DD32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31" authorId="0" shapeId="0" xr:uid="{DE4509B7-7AD3-4A3E-8201-96D3972A0463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32" authorId="0" shapeId="0" xr:uid="{79B871C4-8771-473E-A34C-8145B0185AA9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32" authorId="0" shapeId="0" xr:uid="{89672685-0E60-479A-9442-09755310278A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32" authorId="0" shapeId="0" xr:uid="{06BB8EF7-C476-4FE2-82C9-B0F1B23D803A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32" authorId="0" shapeId="0" xr:uid="{EE86690A-C366-49AC-8A0D-348F1AEF4FC7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32" authorId="0" shapeId="0" xr:uid="{AF78AD24-2C4C-4C4D-8783-0F82C20AE0FC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32" authorId="1" shapeId="0" xr:uid="{27E79BF3-E6EC-4D8A-A251-BFAB50C2DDF4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32" authorId="0" shapeId="0" xr:uid="{53EAD2BE-CE4A-4352-8917-1CC68DBB5DEE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32" authorId="0" shapeId="0" xr:uid="{EA102A57-15DE-4C91-8A26-62A685C0CF9D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32" authorId="0" shapeId="0" xr:uid="{85808850-2D77-4AD3-9707-9671D4B10831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32" authorId="0" shapeId="0" xr:uid="{283BEB25-54D6-4ABC-A8F4-54AA0EF20BA0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  <comment ref="F833" authorId="0" shapeId="0" xr:uid="{965754D4-9B60-4CBE-B575-D5C2AACA135D}">
      <text>
        <r>
          <rPr>
            <b/>
            <sz val="9"/>
            <color indexed="81"/>
            <rFont val="Tahoma"/>
            <charset val="1"/>
          </rPr>
          <t>Periodic Interest Charge</t>
        </r>
      </text>
    </comment>
    <comment ref="G833" authorId="0" shapeId="0" xr:uid="{966731C3-DDDE-4CCE-BFE3-F8194D4D476B}">
      <text>
        <r>
          <rPr>
            <b/>
            <sz val="9"/>
            <color indexed="81"/>
            <rFont val="Tahoma"/>
            <charset val="1"/>
          </rPr>
          <t>Accumulative Interest Charge</t>
        </r>
      </text>
    </comment>
    <comment ref="I833" authorId="0" shapeId="0" xr:uid="{88DD89D9-5F6E-42A0-A4F7-ADC37FE45FAD}">
      <text>
        <r>
          <rPr>
            <b/>
            <sz val="9"/>
            <color indexed="81"/>
            <rFont val="Tahoma"/>
            <charset val="1"/>
          </rPr>
          <t>Periodic Payment On Principal</t>
        </r>
      </text>
    </comment>
    <comment ref="J833" authorId="0" shapeId="0" xr:uid="{05B6C11A-7090-4677-8BB1-4AB0B2DC306C}">
      <text>
        <r>
          <rPr>
            <b/>
            <sz val="9"/>
            <color indexed="81"/>
            <rFont val="Tahoma"/>
            <charset val="1"/>
          </rPr>
          <t>Accumulative Payment On Principal</t>
        </r>
      </text>
    </comment>
    <comment ref="K833" authorId="0" shapeId="0" xr:uid="{908FBC91-3D79-4E6C-94BA-36946803E1C0}">
      <text>
        <r>
          <rPr>
            <b/>
            <sz val="9"/>
            <color indexed="81"/>
            <rFont val="Tahoma"/>
            <charset val="1"/>
          </rPr>
          <t>Accumulative Total Paid</t>
        </r>
      </text>
    </comment>
    <comment ref="M833" authorId="1" shapeId="0" xr:uid="{FD9FFDCC-01FD-4463-AFB0-40C2586C059C}">
      <text>
        <r>
          <rPr>
            <b/>
            <sz val="10"/>
            <color indexed="81"/>
            <rFont val="Tahoma"/>
            <family val="2"/>
          </rPr>
          <t>Enter additional payment amount here.
The additional payment amount can vary monthly.
The first additional amount could represent a down payment or trade-in amount.
This value defaults to $N$14 (i.e. Additional Payment on Principal), but can be over-ridden with a specifed value.</t>
        </r>
      </text>
    </comment>
    <comment ref="N833" authorId="0" shapeId="0" xr:uid="{35EFF133-9257-4974-B621-AA3866EAFE4F}">
      <text>
        <r>
          <rPr>
            <b/>
            <sz val="9"/>
            <color indexed="81"/>
            <rFont val="Tahoma"/>
            <charset val="1"/>
          </rPr>
          <t>Scheduled Remaining Principal</t>
        </r>
      </text>
    </comment>
    <comment ref="O833" authorId="0" shapeId="0" xr:uid="{817735CA-BD2F-4EA3-9E91-435CC4ACE60A}">
      <text>
        <r>
          <rPr>
            <b/>
            <sz val="9"/>
            <color indexed="81"/>
            <rFont val="Tahoma"/>
            <charset val="1"/>
          </rPr>
          <t>Actual Remaining Principal</t>
        </r>
      </text>
    </comment>
    <comment ref="P833" authorId="0" shapeId="0" xr:uid="{C9803947-F8C4-4C30-9201-EB344016C42E}">
      <text>
        <r>
          <rPr>
            <b/>
            <sz val="9"/>
            <color indexed="81"/>
            <rFont val="Tahoma"/>
            <family val="2"/>
          </rPr>
          <t>Do NOT modify this CELL.
Years into Loan:  =ROUND(DATEDIF($E$c,Ec,"y"),1)+1</t>
        </r>
      </text>
    </comment>
    <comment ref="Q833" authorId="0" shapeId="0" xr:uid="{BBA051D4-B27D-4FFA-BF6A-AB01A58FE4E5}">
      <text>
        <r>
          <rPr>
            <b/>
            <sz val="9"/>
            <color indexed="81"/>
            <rFont val="Tahoma"/>
            <family val="2"/>
          </rPr>
          <t>Do NOT modify this Column.
=IF(AND(Oc=0,Fc&gt;0),"Final Payment# " &amp; Bc &amp; "; Year #" &amp; Pc &amp; "; Date: " &amp; TEXT(Ec,"m/d/yyyy"),0)</t>
        </r>
      </text>
    </comment>
  </commentList>
</comments>
</file>

<file path=xl/sharedStrings.xml><?xml version="1.0" encoding="utf-8"?>
<sst xmlns="http://schemas.openxmlformats.org/spreadsheetml/2006/main" count="82" uniqueCount="70">
  <si>
    <t>Periodic</t>
  </si>
  <si>
    <t>Accumulative</t>
  </si>
  <si>
    <t>Additional</t>
  </si>
  <si>
    <t>Scheduled</t>
  </si>
  <si>
    <t>Actual</t>
  </si>
  <si>
    <t>Payment On</t>
  </si>
  <si>
    <t>Total</t>
  </si>
  <si>
    <t>Remaining</t>
  </si>
  <si>
    <t>Charge:</t>
  </si>
  <si>
    <t>Principal:</t>
  </si>
  <si>
    <t>Paid:</t>
  </si>
  <si>
    <t>Address:</t>
  </si>
  <si>
    <t>Platt of Property:</t>
  </si>
  <si>
    <t xml:space="preserve">  </t>
  </si>
  <si>
    <t xml:space="preserve">Bank:  </t>
  </si>
  <si>
    <t>Bank Account #:</t>
  </si>
  <si>
    <t xml:space="preserve">Bank Telephone #: </t>
  </si>
  <si>
    <t xml:space="preserve"> </t>
  </si>
  <si>
    <t xml:space="preserve">  By Daniel S. Summars, summars@ibm.net (972)221-9471</t>
  </si>
  <si>
    <t>Pay-</t>
  </si>
  <si>
    <t>ment</t>
  </si>
  <si>
    <t>Loan</t>
  </si>
  <si>
    <t>COMPOUND INTEREST LOAN (Annual Percentage Rate)</t>
  </si>
  <si>
    <t xml:space="preserve">  &lt;=== Totals ===&gt;</t>
  </si>
  <si>
    <r>
      <t>City,State,Zip:</t>
    </r>
    <r>
      <rPr>
        <sz val="10"/>
        <rFont val="Verdana"/>
        <family val="2"/>
      </rPr>
      <t xml:space="preserve"> </t>
    </r>
  </si>
  <si>
    <t>DATE</t>
  </si>
  <si>
    <t>PeriodsPerYear =</t>
  </si>
  <si>
    <t xml:space="preserve">   NOTES:  add notes about escrow payments, balances, changes; PMI, etc.</t>
  </si>
  <si>
    <t>Accumulative Principal =</t>
  </si>
  <si>
    <t>Accumulative Interest Charges =</t>
  </si>
  <si>
    <t>Accumulative Total Charges =</t>
  </si>
  <si>
    <t>Interest</t>
  </si>
  <si>
    <t>Years</t>
  </si>
  <si>
    <t xml:space="preserve">into </t>
  </si>
  <si>
    <r>
      <t xml:space="preserve">  </t>
    </r>
    <r>
      <rPr>
        <b/>
        <sz val="10"/>
        <rFont val="Arial"/>
        <family val="2"/>
      </rPr>
      <t>#</t>
    </r>
  </si>
  <si>
    <r>
      <t>M</t>
    </r>
    <r>
      <rPr>
        <b/>
        <sz val="9"/>
        <rFont val="Arial"/>
        <family val="2"/>
      </rPr>
      <t>onth</t>
    </r>
  </si>
  <si>
    <r>
      <rPr>
        <b/>
        <sz val="10"/>
        <rFont val="Arial"/>
        <family val="2"/>
      </rPr>
      <t>Y</t>
    </r>
    <r>
      <rPr>
        <b/>
        <sz val="9"/>
        <rFont val="Arial"/>
        <family val="2"/>
      </rPr>
      <t>ear</t>
    </r>
  </si>
  <si>
    <r>
      <t>Additional Payment on Principal</t>
    </r>
    <r>
      <rPr>
        <b/>
        <sz val="10"/>
        <rFont val="Verdana"/>
        <family val="2"/>
      </rPr>
      <t>...</t>
    </r>
  </si>
  <si>
    <r>
      <t>Accumulative Interest Charge</t>
    </r>
    <r>
      <rPr>
        <b/>
        <sz val="10"/>
        <rFont val="Arial"/>
        <family val="2"/>
      </rPr>
      <t>:</t>
    </r>
    <r>
      <rPr>
        <sz val="10"/>
        <rFont val="Arial"/>
      </rPr>
      <t xml:space="preserve">  =ROUND(IF(Op&gt;0,+Fc+Gp,0),2)</t>
    </r>
  </si>
  <si>
    <r>
      <t>Periodic Payment On Principal</t>
    </r>
    <r>
      <rPr>
        <b/>
        <sz val="10"/>
        <rFont val="Arial"/>
        <family val="2"/>
      </rPr>
      <t>:</t>
    </r>
    <r>
      <rPr>
        <sz val="10"/>
        <rFont val="Arial"/>
      </rPr>
      <t xml:space="preserve">  =ROUND(IF(Op&gt;0,IF(Op&gt;($K$14+Fc),$K$14-Fc,Op),0),2)</t>
    </r>
  </si>
  <si>
    <r>
      <t>Periodic Interest Charge</t>
    </r>
    <r>
      <rPr>
        <b/>
        <sz val="10"/>
        <rFont val="Arial"/>
        <family val="2"/>
      </rPr>
      <t>:</t>
    </r>
    <r>
      <rPr>
        <sz val="10"/>
        <rFont val="Arial"/>
      </rPr>
      <t xml:space="preserve">  = ROUND(IF(Op&gt;0,($F$14/($K$13*100)*Op),0),2)</t>
    </r>
  </si>
  <si>
    <r>
      <t>Accumulative Total Paid</t>
    </r>
    <r>
      <rPr>
        <b/>
        <sz val="10"/>
        <rFont val="Arial"/>
        <family val="2"/>
      </rPr>
      <t>:</t>
    </r>
    <r>
      <rPr>
        <sz val="10"/>
        <rFont val="Arial"/>
      </rPr>
      <t xml:space="preserve">   =ROUND(IF(Op&gt;0,Jc+Gc,0),2)</t>
    </r>
  </si>
  <si>
    <r>
      <t>Additional Payment On Principal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=IF(Op&gt;$N$14,IF(Op&gt;=(Ic+$N$14),$N$14,(Op-Ic)),0)</t>
    </r>
  </si>
  <si>
    <r>
      <t>Actual Remaining Principal</t>
    </r>
    <r>
      <rPr>
        <b/>
        <sz val="10"/>
        <rFont val="Arial"/>
        <family val="2"/>
      </rPr>
      <t>:</t>
    </r>
    <r>
      <rPr>
        <sz val="10"/>
        <rFont val="Arial"/>
      </rPr>
      <t xml:space="preserve">   =ROUND(IF(Op&gt;0,(+Op-Ic-Mc),0),2)</t>
    </r>
  </si>
  <si>
    <t>Total Principal</t>
  </si>
  <si>
    <t>and Interest</t>
  </si>
  <si>
    <t>per Period</t>
  </si>
  <si>
    <t>Month = IF(Cp&gt;=(12.99999-12/$K$13), 1,  Cp+12/$K$13)</t>
  </si>
  <si>
    <r>
      <t>Years into Loan</t>
    </r>
    <r>
      <rPr>
        <b/>
        <sz val="11"/>
        <rFont val="Arial"/>
        <family val="2"/>
      </rPr>
      <t>:</t>
    </r>
    <r>
      <rPr>
        <sz val="10"/>
        <rFont val="Arial"/>
        <family val="2"/>
      </rPr>
      <t xml:space="preserve"> =ROUND(DATEDIF($E$c,Ec,"y"),1)+1</t>
    </r>
  </si>
  <si>
    <r>
      <t>DATE</t>
    </r>
    <r>
      <rPr>
        <b/>
        <sz val="10"/>
        <rFont val="Arial"/>
        <family val="2"/>
      </rPr>
      <t>:</t>
    </r>
    <r>
      <rPr>
        <sz val="10"/>
        <rFont val="Arial"/>
      </rPr>
      <t xml:space="preserve">  =DATE(</t>
    </r>
    <r>
      <rPr>
        <sz val="9"/>
        <rFont val="Arial"/>
        <family val="2"/>
      </rPr>
      <t>Dc,</t>
    </r>
    <r>
      <rPr>
        <sz val="8"/>
        <rFont val="Arial"/>
        <family val="2"/>
      </rPr>
      <t>TRUNC</t>
    </r>
    <r>
      <rPr>
        <sz val="9"/>
        <rFont val="Arial"/>
        <family val="2"/>
      </rPr>
      <t>(Cc),1+(Cc-</t>
    </r>
    <r>
      <rPr>
        <sz val="8"/>
        <rFont val="Arial"/>
        <family val="2"/>
      </rPr>
      <t>TRUNC</t>
    </r>
    <r>
      <rPr>
        <sz val="9"/>
        <rFont val="Arial"/>
        <family val="2"/>
      </rPr>
      <t>(Cc))* (IF(</t>
    </r>
    <r>
      <rPr>
        <sz val="8"/>
        <rFont val="Arial"/>
        <family val="2"/>
      </rPr>
      <t>TRUNC</t>
    </r>
    <r>
      <rPr>
        <sz val="9"/>
        <rFont val="Arial"/>
        <family val="2"/>
      </rPr>
      <t>(Cc)=2,28.5,IF(OR(</t>
    </r>
    <r>
      <rPr>
        <sz val="8"/>
        <rFont val="Arial"/>
        <family val="2"/>
      </rPr>
      <t>TRUNC</t>
    </r>
    <r>
      <rPr>
        <sz val="9"/>
        <rFont val="Arial"/>
        <family val="2"/>
      </rPr>
      <t>(Cc)=1,</t>
    </r>
    <r>
      <rPr>
        <sz val="8"/>
        <rFont val="Arial"/>
        <family val="2"/>
      </rPr>
      <t>TRUNC</t>
    </r>
    <r>
      <rPr>
        <sz val="9"/>
        <rFont val="Arial"/>
        <family val="2"/>
      </rPr>
      <t>(Cc)=3,</t>
    </r>
    <r>
      <rPr>
        <sz val="8"/>
        <rFont val="Arial"/>
        <family val="2"/>
      </rPr>
      <t>TRUNC</t>
    </r>
    <r>
      <rPr>
        <sz val="9"/>
        <rFont val="Arial"/>
        <family val="2"/>
      </rPr>
      <t>(Cc)=5,</t>
    </r>
    <r>
      <rPr>
        <sz val="8"/>
        <rFont val="Arial"/>
        <family val="2"/>
      </rPr>
      <t>TRUNC</t>
    </r>
    <r>
      <rPr>
        <sz val="9"/>
        <rFont val="Arial"/>
        <family val="2"/>
      </rPr>
      <t>(Cc)=7,</t>
    </r>
    <r>
      <rPr>
        <sz val="8"/>
        <rFont val="Arial"/>
        <family val="2"/>
      </rPr>
      <t>TRUNC</t>
    </r>
    <r>
      <rPr>
        <sz val="9"/>
        <rFont val="Arial"/>
        <family val="2"/>
      </rPr>
      <t>(Cc)=8,</t>
    </r>
    <r>
      <rPr>
        <sz val="8"/>
        <rFont val="Arial"/>
        <family val="2"/>
      </rPr>
      <t>TRUNC</t>
    </r>
    <r>
      <rPr>
        <sz val="9"/>
        <rFont val="Arial"/>
        <family val="2"/>
      </rPr>
      <t>(Cc)=10,</t>
    </r>
    <r>
      <rPr>
        <sz val="8"/>
        <rFont val="Arial"/>
        <family val="2"/>
      </rPr>
      <t>TRUNC</t>
    </r>
    <r>
      <rPr>
        <sz val="9"/>
        <rFont val="Arial"/>
        <family val="2"/>
      </rPr>
      <t>(Cc)=12),31,30)))</t>
    </r>
    <r>
      <rPr>
        <sz val="10"/>
        <rFont val="Arial"/>
      </rPr>
      <t>)</t>
    </r>
  </si>
  <si>
    <r>
      <t>Accumulative Payment On Principal</t>
    </r>
    <r>
      <rPr>
        <b/>
        <sz val="10"/>
        <rFont val="Arial"/>
        <family val="2"/>
      </rPr>
      <t>:</t>
    </r>
    <r>
      <rPr>
        <sz val="10"/>
        <rFont val="Arial"/>
      </rPr>
      <t xml:space="preserve">   =ROUND(IF(Op&gt;0,+Jp+Ic+Mc,0),2)</t>
    </r>
  </si>
  <si>
    <r>
      <t>Scheduled Remaining Princial</t>
    </r>
    <r>
      <rPr>
        <b/>
        <sz val="10"/>
        <rFont val="Arial"/>
        <family val="2"/>
      </rPr>
      <t>:</t>
    </r>
    <r>
      <rPr>
        <sz val="10"/>
        <rFont val="Arial"/>
      </rPr>
      <t xml:space="preserve">   =ROUND(IF(Op&gt;0,+Np-Ic,0),2)</t>
    </r>
  </si>
  <si>
    <r>
      <t xml:space="preserve">Enter data in    BLUE    cells </t>
    </r>
    <r>
      <rPr>
        <b/>
        <i/>
        <sz val="9"/>
        <color rgb="FFFF0000"/>
        <rFont val="Arial"/>
        <family val="2"/>
      </rPr>
      <t>ONLY</t>
    </r>
    <r>
      <rPr>
        <b/>
        <sz val="10"/>
        <rFont val="Arial"/>
        <family val="2"/>
      </rPr>
      <t>.</t>
    </r>
  </si>
  <si>
    <r>
      <t>For the following formulas containing ColumnRow values</t>
    </r>
    <r>
      <rPr>
        <b/>
        <sz val="11"/>
        <rFont val="Arial"/>
        <family val="2"/>
      </rPr>
      <t>: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=current row#,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=previous row#, e.g.: O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=previous row# of column O ; F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=current row# of column F ;</t>
    </r>
  </si>
  <si>
    <r>
      <t>n</t>
    </r>
    <r>
      <rPr>
        <sz val="10"/>
        <rFont val="Verdana"/>
        <family val="2"/>
      </rPr>
      <t xml:space="preserve"> = Total Number of Payments  </t>
    </r>
    <r>
      <rPr>
        <b/>
        <sz val="10"/>
        <rFont val="Verdana"/>
        <family val="2"/>
      </rPr>
      <t>=</t>
    </r>
  </si>
  <si>
    <r>
      <t>I</t>
    </r>
    <r>
      <rPr>
        <sz val="10"/>
        <rFont val="Verdana"/>
        <family val="2"/>
      </rPr>
      <t xml:space="preserve"> = (%InterestRate) / (100.0 * (PaymentsPerYear))  = PeriodicRate </t>
    </r>
    <r>
      <rPr>
        <b/>
        <sz val="10"/>
        <rFont val="Verdana"/>
        <family val="2"/>
      </rPr>
      <t>=</t>
    </r>
  </si>
  <si>
    <r>
      <t>Payment</t>
    </r>
    <r>
      <rPr>
        <sz val="10"/>
        <rFont val="Verdana"/>
        <family val="2"/>
      </rPr>
      <t xml:space="preserve"> = Principal * ( </t>
    </r>
    <r>
      <rPr>
        <b/>
        <sz val="10"/>
        <rFont val="Verdana"/>
        <family val="2"/>
      </rPr>
      <t>I</t>
    </r>
    <r>
      <rPr>
        <sz val="10"/>
        <rFont val="Verdana"/>
        <family val="2"/>
      </rPr>
      <t xml:space="preserve"> * (1.0 + </t>
    </r>
    <r>
      <rPr>
        <b/>
        <sz val="10"/>
        <rFont val="Verdana"/>
        <family val="2"/>
      </rPr>
      <t>I</t>
    </r>
    <r>
      <rPr>
        <sz val="10"/>
        <rFont val="Verdana"/>
        <family val="2"/>
      </rPr>
      <t>)</t>
    </r>
    <r>
      <rPr>
        <b/>
        <sz val="14"/>
        <rFont val="Calibri"/>
        <family val="2"/>
      </rPr>
      <t>ⁿ</t>
    </r>
    <r>
      <rPr>
        <sz val="10"/>
        <rFont val="Verdana"/>
        <family val="2"/>
      </rPr>
      <t xml:space="preserve">) / (((1.0 + </t>
    </r>
    <r>
      <rPr>
        <b/>
        <sz val="10"/>
        <rFont val="Verdana"/>
        <family val="2"/>
      </rPr>
      <t>I</t>
    </r>
    <r>
      <rPr>
        <sz val="10"/>
        <rFont val="Verdana"/>
        <family val="2"/>
      </rPr>
      <t>)</t>
    </r>
    <r>
      <rPr>
        <b/>
        <sz val="14"/>
        <rFont val="Calibri"/>
        <family val="2"/>
        <scheme val="minor"/>
      </rPr>
      <t>ⁿ</t>
    </r>
    <r>
      <rPr>
        <sz val="10"/>
        <rFont val="Verdana"/>
        <family val="2"/>
      </rPr>
      <t>) -1.0)</t>
    </r>
    <r>
      <rPr>
        <b/>
        <sz val="10"/>
        <rFont val="Verdana"/>
        <family val="2"/>
      </rPr>
      <t xml:space="preserve"> =</t>
    </r>
  </si>
  <si>
    <r>
      <t>PeriodicInterest</t>
    </r>
    <r>
      <rPr>
        <sz val="10"/>
        <rFont val="Verdana"/>
        <family val="2"/>
      </rPr>
      <t>=((%InterestR</t>
    </r>
    <r>
      <rPr>
        <sz val="9"/>
        <rFont val="Verdana"/>
        <family val="2"/>
      </rPr>
      <t>ate</t>
    </r>
    <r>
      <rPr>
        <sz val="10"/>
        <rFont val="Verdana"/>
        <family val="2"/>
      </rPr>
      <t>)/(P</t>
    </r>
    <r>
      <rPr>
        <sz val="9"/>
        <rFont val="Verdana"/>
        <family val="2"/>
      </rPr>
      <t>eriods</t>
    </r>
    <r>
      <rPr>
        <sz val="10"/>
        <rFont val="Verdana"/>
        <family val="2"/>
      </rPr>
      <t>P</t>
    </r>
    <r>
      <rPr>
        <sz val="9"/>
        <rFont val="Verdana"/>
        <family val="2"/>
      </rPr>
      <t>er</t>
    </r>
    <r>
      <rPr>
        <sz val="10"/>
        <rFont val="Verdana"/>
        <family val="2"/>
      </rPr>
      <t>Y</t>
    </r>
    <r>
      <rPr>
        <sz val="9"/>
        <rFont val="Verdana"/>
        <family val="2"/>
      </rPr>
      <t>ear</t>
    </r>
    <r>
      <rPr>
        <sz val="10"/>
        <rFont val="Verdana"/>
        <family val="2"/>
      </rPr>
      <t>*100))*(P</t>
    </r>
    <r>
      <rPr>
        <sz val="9"/>
        <rFont val="Verdana"/>
        <family val="2"/>
      </rPr>
      <t>rincipal</t>
    </r>
    <r>
      <rPr>
        <sz val="10"/>
        <rFont val="Verdana"/>
        <family val="2"/>
      </rPr>
      <t xml:space="preserve">) </t>
    </r>
    <r>
      <rPr>
        <b/>
        <sz val="10"/>
        <rFont val="Verdana"/>
        <family val="2"/>
      </rPr>
      <t>=</t>
    </r>
  </si>
  <si>
    <r>
      <t>APR</t>
    </r>
    <r>
      <rPr>
        <sz val="10"/>
        <rFont val="Arial"/>
        <family val="2"/>
      </rPr>
      <t xml:space="preserve">=AnnualPercentageRate=100 * PeriodicRate * PeriodsPerYear </t>
    </r>
    <r>
      <rPr>
        <b/>
        <sz val="10"/>
        <rFont val="Arial"/>
        <family val="2"/>
      </rPr>
      <t>=</t>
    </r>
  </si>
  <si>
    <r>
      <t>APY</t>
    </r>
    <r>
      <rPr>
        <sz val="10"/>
        <rFont val="Arial"/>
        <family val="2"/>
      </rPr>
      <t>=AnnualPercentageYield=100 *</t>
    </r>
    <r>
      <rPr>
        <sz val="14"/>
        <color theme="1"/>
        <rFont val="Calibri"/>
        <family val="2"/>
        <scheme val="minor"/>
      </rPr>
      <t xml:space="preserve"> [{</t>
    </r>
    <r>
      <rPr>
        <sz val="10"/>
        <rFont val="Arial"/>
        <family val="2"/>
      </rPr>
      <t>(1+PeriodicRate)^(PeriodsPerYear )</t>
    </r>
    <r>
      <rPr>
        <sz val="14"/>
        <color theme="1"/>
        <rFont val="Calibri"/>
        <family val="2"/>
        <scheme val="minor"/>
      </rPr>
      <t>}</t>
    </r>
    <r>
      <rPr>
        <sz val="12"/>
        <color theme="1"/>
        <rFont val="Calibri"/>
        <family val="2"/>
        <scheme val="minor"/>
      </rPr>
      <t>-</t>
    </r>
    <r>
      <rPr>
        <sz val="10"/>
        <rFont val="Arial"/>
        <family val="2"/>
      </rPr>
      <t>1</t>
    </r>
    <r>
      <rPr>
        <sz val="14"/>
        <color theme="1"/>
        <rFont val="Calibri"/>
        <family val="2"/>
        <scheme val="minor"/>
      </rPr>
      <t>]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=</t>
    </r>
  </si>
  <si>
    <r>
      <t xml:space="preserve">PeriodsPerYear </t>
    </r>
    <r>
      <rPr>
        <b/>
        <sz val="10"/>
        <rFont val="Verdana"/>
        <family val="2"/>
      </rPr>
      <t>=</t>
    </r>
    <r>
      <rPr>
        <sz val="10"/>
        <rFont val="Verdana"/>
        <family val="2"/>
      </rPr>
      <t xml:space="preserve"> </t>
    </r>
  </si>
  <si>
    <r>
      <t xml:space="preserve">Payment </t>
    </r>
    <r>
      <rPr>
        <b/>
        <sz val="10"/>
        <rFont val="Verdana"/>
        <family val="2"/>
      </rPr>
      <t>=</t>
    </r>
  </si>
  <si>
    <r>
      <t xml:space="preserve">Starting Year </t>
    </r>
    <r>
      <rPr>
        <b/>
        <sz val="10"/>
        <rFont val="Verdana"/>
        <family val="2"/>
      </rPr>
      <t>=</t>
    </r>
  </si>
  <si>
    <r>
      <t>Starting Month</t>
    </r>
    <r>
      <rPr>
        <b/>
        <sz val="10"/>
        <rFont val="Verdana"/>
        <family val="2"/>
      </rPr>
      <t xml:space="preserve"> =</t>
    </r>
  </si>
  <si>
    <r>
      <t xml:space="preserve">Principal </t>
    </r>
    <r>
      <rPr>
        <b/>
        <sz val="10"/>
        <rFont val="Verdana"/>
        <family val="2"/>
      </rPr>
      <t>=</t>
    </r>
  </si>
  <si>
    <r>
      <rPr>
        <b/>
        <sz val="10"/>
        <rFont val="Verdana"/>
        <family val="2"/>
      </rPr>
      <t>APR</t>
    </r>
    <r>
      <rPr>
        <sz val="10"/>
        <rFont val="Verdana"/>
        <family val="2"/>
      </rPr>
      <t xml:space="preserve"> = %InterestRate</t>
    </r>
    <r>
      <rPr>
        <b/>
        <sz val="10"/>
        <rFont val="Verdana"/>
        <family val="2"/>
      </rPr>
      <t xml:space="preserve"> =</t>
    </r>
  </si>
  <si>
    <r>
      <t xml:space="preserve">PeriodicRate = </t>
    </r>
    <r>
      <rPr>
        <b/>
        <sz val="10"/>
        <rFont val="Verdana"/>
        <family val="2"/>
      </rPr>
      <t>I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=</t>
    </r>
  </si>
  <si>
    <r>
      <t>T</t>
    </r>
    <r>
      <rPr>
        <sz val="9"/>
        <rFont val="Verdana"/>
        <family val="2"/>
      </rPr>
      <t>otal</t>
    </r>
    <r>
      <rPr>
        <sz val="10"/>
        <rFont val="Verdana"/>
        <family val="2"/>
      </rPr>
      <t xml:space="preserve"> Number of P</t>
    </r>
    <r>
      <rPr>
        <sz val="9"/>
        <rFont val="Verdana"/>
        <family val="2"/>
      </rPr>
      <t>ayments</t>
    </r>
    <r>
      <rPr>
        <sz val="10"/>
        <rFont val="Verdana"/>
        <family val="2"/>
      </rPr>
      <t xml:space="preserve"> =</t>
    </r>
    <r>
      <rPr>
        <b/>
        <sz val="10"/>
        <rFont val="Verdana"/>
        <family val="2"/>
      </rPr>
      <t xml:space="preserve"> n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=</t>
    </r>
  </si>
  <si>
    <r>
      <rPr>
        <b/>
        <sz val="10"/>
        <rFont val="Verdana"/>
        <family val="2"/>
      </rPr>
      <t>...</t>
    </r>
    <r>
      <rPr>
        <sz val="10"/>
        <rFont val="Verdana"/>
        <family val="2"/>
      </rPr>
      <t xml:space="preserve">Per Period </t>
    </r>
    <r>
      <rPr>
        <b/>
        <sz val="10"/>
        <rFont val="Verdana"/>
        <family val="2"/>
      </rPr>
      <t>=</t>
    </r>
  </si>
  <si>
    <t>FILE:  LoanTemplate.xlsx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</si>
</sst>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0.000000"/>
    <numFmt numFmtId="165" formatCode="&quot;$&quot;#,##0.00"/>
    <numFmt numFmtId="166" formatCode="0.00000"/>
    <numFmt numFmtId="167" formatCode="0.000"/>
    <numFmt numFmtId="168" formatCode="#,##0.0_);\(#,##0.0\)"/>
  </numFmts>
  <fonts count="4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10"/>
      <color theme="0" tint="-4.9989318521683403E-2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Verdana"/>
      <family val="2"/>
    </font>
    <font>
      <b/>
      <sz val="11"/>
      <color rgb="FF0000CC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rgb="FFFF0000"/>
      <name val="Arial"/>
      <family val="2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FFF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Protection="1">
      <protection locked="0"/>
    </xf>
    <xf numFmtId="7" fontId="0" fillId="0" borderId="0" xfId="0" applyNumberFormat="1" applyProtection="1">
      <protection locked="0"/>
    </xf>
    <xf numFmtId="0" fontId="0" fillId="2" borderId="4" xfId="0" applyFill="1" applyBorder="1" applyProtection="1">
      <protection locked="0"/>
    </xf>
    <xf numFmtId="0" fontId="2" fillId="0" borderId="0" xfId="0" applyFont="1"/>
    <xf numFmtId="0" fontId="0" fillId="0" borderId="5" xfId="0" applyBorder="1"/>
    <xf numFmtId="4" fontId="0" fillId="0" borderId="0" xfId="0" applyNumberFormat="1"/>
    <xf numFmtId="0" fontId="0" fillId="0" borderId="0" xfId="0" quotePrefix="1"/>
    <xf numFmtId="0" fontId="0" fillId="0" borderId="6" xfId="0" applyBorder="1"/>
    <xf numFmtId="0" fontId="0" fillId="0" borderId="8" xfId="0" applyBorder="1"/>
    <xf numFmtId="0" fontId="0" fillId="0" borderId="9" xfId="0" applyBorder="1"/>
    <xf numFmtId="8" fontId="0" fillId="0" borderId="0" xfId="0" applyNumberFormat="1"/>
    <xf numFmtId="1" fontId="0" fillId="0" borderId="0" xfId="0" applyNumberFormat="1"/>
    <xf numFmtId="14" fontId="0" fillId="0" borderId="0" xfId="0" applyNumberFormat="1"/>
    <xf numFmtId="0" fontId="0" fillId="2" borderId="10" xfId="0" applyFill="1" applyBorder="1" applyProtection="1">
      <protection locked="0"/>
    </xf>
    <xf numFmtId="7" fontId="3" fillId="2" borderId="4" xfId="0" applyNumberFormat="1" applyFont="1" applyFill="1" applyBorder="1" applyProtection="1">
      <protection locked="0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Protection="1">
      <protection locked="0"/>
    </xf>
    <xf numFmtId="0" fontId="10" fillId="0" borderId="0" xfId="0" applyFont="1"/>
    <xf numFmtId="7" fontId="0" fillId="0" borderId="2" xfId="0" applyNumberForma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1" fillId="0" borderId="14" xfId="0" applyFont="1" applyBorder="1"/>
    <xf numFmtId="0" fontId="11" fillId="0" borderId="15" xfId="0" applyFont="1" applyBorder="1"/>
    <xf numFmtId="0" fontId="12" fillId="0" borderId="12" xfId="0" applyFont="1" applyBorder="1"/>
    <xf numFmtId="0" fontId="12" fillId="0" borderId="6" xfId="0" applyFont="1" applyBorder="1"/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12" fillId="0" borderId="1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7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1" xfId="0" applyFont="1" applyBorder="1"/>
    <xf numFmtId="0" fontId="15" fillId="2" borderId="16" xfId="0" applyFont="1" applyFill="1" applyBorder="1" applyProtection="1">
      <protection locked="0"/>
    </xf>
    <xf numFmtId="0" fontId="16" fillId="2" borderId="17" xfId="0" applyFont="1" applyFill="1" applyBorder="1" applyProtection="1">
      <protection locked="0"/>
    </xf>
    <xf numFmtId="0" fontId="11" fillId="2" borderId="17" xfId="0" applyFont="1" applyFill="1" applyBorder="1" applyProtection="1">
      <protection locked="0"/>
    </xf>
    <xf numFmtId="0" fontId="13" fillId="2" borderId="17" xfId="0" applyFont="1" applyFill="1" applyBorder="1" applyProtection="1">
      <protection locked="0"/>
    </xf>
    <xf numFmtId="0" fontId="14" fillId="2" borderId="18" xfId="0" applyFont="1" applyFill="1" applyBorder="1" applyProtection="1">
      <protection locked="0"/>
    </xf>
    <xf numFmtId="0" fontId="11" fillId="0" borderId="18" xfId="0" applyFont="1" applyBorder="1"/>
    <xf numFmtId="4" fontId="0" fillId="0" borderId="2" xfId="0" applyNumberFormat="1" applyBorder="1"/>
    <xf numFmtId="0" fontId="11" fillId="0" borderId="1" xfId="0" applyFont="1" applyBorder="1" applyAlignment="1">
      <alignment horizontal="right" vertical="top"/>
    </xf>
    <xf numFmtId="165" fontId="11" fillId="0" borderId="1" xfId="0" applyNumberFormat="1" applyFont="1" applyBorder="1" applyAlignment="1">
      <alignment horizontal="right" vertical="top"/>
    </xf>
    <xf numFmtId="166" fontId="11" fillId="0" borderId="1" xfId="0" applyNumberFormat="1" applyFont="1" applyBorder="1" applyAlignment="1">
      <alignment horizontal="right" vertical="top"/>
    </xf>
    <xf numFmtId="166" fontId="11" fillId="0" borderId="3" xfId="0" applyNumberFormat="1" applyFont="1" applyBorder="1" applyAlignment="1">
      <alignment horizontal="right" vertical="top"/>
    </xf>
    <xf numFmtId="0" fontId="21" fillId="0" borderId="6" xfId="0" applyFont="1" applyBorder="1"/>
    <xf numFmtId="0" fontId="21" fillId="0" borderId="5" xfId="0" applyFont="1" applyBorder="1"/>
    <xf numFmtId="0" fontId="19" fillId="0" borderId="0" xfId="0" quotePrefix="1" applyFont="1"/>
    <xf numFmtId="0" fontId="1" fillId="0" borderId="7" xfId="0" applyFont="1" applyBorder="1" applyAlignment="1">
      <alignment horizontal="center"/>
    </xf>
    <xf numFmtId="0" fontId="19" fillId="0" borderId="0" xfId="0" applyFont="1"/>
    <xf numFmtId="7" fontId="29" fillId="0" borderId="0" xfId="0" applyNumberFormat="1" applyFont="1"/>
    <xf numFmtId="7" fontId="1" fillId="0" borderId="0" xfId="0" applyNumberFormat="1" applyFont="1"/>
    <xf numFmtId="7" fontId="30" fillId="0" borderId="0" xfId="0" applyNumberFormat="1" applyFont="1"/>
    <xf numFmtId="167" fontId="19" fillId="0" borderId="0" xfId="0" applyNumberFormat="1" applyFont="1"/>
    <xf numFmtId="167" fontId="0" fillId="0" borderId="0" xfId="0" applyNumberFormat="1"/>
    <xf numFmtId="0" fontId="19" fillId="0" borderId="9" xfId="0" applyFont="1" applyBorder="1" applyAlignment="1">
      <alignment horizontal="center"/>
    </xf>
    <xf numFmtId="7" fontId="3" fillId="2" borderId="19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8" fontId="0" fillId="0" borderId="11" xfId="0" applyNumberFormat="1" applyBorder="1"/>
    <xf numFmtId="0" fontId="0" fillId="5" borderId="11" xfId="0" applyFill="1" applyBorder="1" applyProtection="1">
      <protection locked="0"/>
    </xf>
    <xf numFmtId="8" fontId="0" fillId="0" borderId="4" xfId="0" applyNumberFormat="1" applyBorder="1"/>
    <xf numFmtId="7" fontId="0" fillId="0" borderId="4" xfId="0" applyNumberFormat="1" applyBorder="1"/>
    <xf numFmtId="0" fontId="0" fillId="0" borderId="0" xfId="0" applyProtection="1">
      <protection hidden="1"/>
    </xf>
    <xf numFmtId="0" fontId="3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1" fillId="0" borderId="0" xfId="0" applyFont="1"/>
    <xf numFmtId="168" fontId="19" fillId="0" borderId="0" xfId="0" applyNumberFormat="1" applyFont="1"/>
    <xf numFmtId="168" fontId="28" fillId="0" borderId="0" xfId="0" applyNumberFormat="1" applyFont="1" applyAlignment="1">
      <alignment horizontal="left" vertical="top" shrinkToFi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14" xfId="0" applyFont="1" applyBorder="1"/>
    <xf numFmtId="0" fontId="0" fillId="0" borderId="17" xfId="0" applyBorder="1" applyProtection="1">
      <protection hidden="1"/>
    </xf>
    <xf numFmtId="0" fontId="24" fillId="5" borderId="0" xfId="0" applyFont="1" applyFill="1"/>
    <xf numFmtId="0" fontId="2" fillId="2" borderId="15" xfId="0" applyFont="1" applyFill="1" applyBorder="1" applyProtection="1">
      <protection locked="0"/>
    </xf>
    <xf numFmtId="165" fontId="37" fillId="0" borderId="14" xfId="0" applyNumberFormat="1" applyFont="1" applyBorder="1" applyAlignment="1">
      <alignment horizontal="right" vertical="top"/>
    </xf>
    <xf numFmtId="165" fontId="37" fillId="6" borderId="15" xfId="0" applyNumberFormat="1" applyFont="1" applyFill="1" applyBorder="1" applyProtection="1">
      <protection locked="0"/>
    </xf>
    <xf numFmtId="8" fontId="2" fillId="2" borderId="17" xfId="0" applyNumberFormat="1" applyFont="1" applyFill="1" applyBorder="1" applyProtection="1">
      <protection locked="0"/>
    </xf>
    <xf numFmtId="0" fontId="0" fillId="0" borderId="18" xfId="0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0" fontId="9" fillId="3" borderId="17" xfId="0" applyFont="1" applyFill="1" applyBorder="1"/>
    <xf numFmtId="0" fontId="19" fillId="0" borderId="18" xfId="0" applyFont="1" applyBorder="1"/>
    <xf numFmtId="7" fontId="2" fillId="2" borderId="16" xfId="0" applyNumberFormat="1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4" borderId="18" xfId="0" applyFont="1" applyFill="1" applyBorder="1"/>
    <xf numFmtId="14" fontId="19" fillId="0" borderId="0" xfId="0" quotePrefix="1" applyNumberFormat="1" applyFont="1"/>
    <xf numFmtId="7" fontId="19" fillId="0" borderId="0" xfId="0" quotePrefix="1" applyNumberFormat="1" applyFont="1"/>
    <xf numFmtId="7" fontId="19" fillId="0" borderId="0" xfId="0" applyNumberFormat="1" applyFont="1"/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41" fillId="0" borderId="0" xfId="0" applyNumberFormat="1" applyFont="1"/>
    <xf numFmtId="0" fontId="41" fillId="0" borderId="0" xfId="0" applyFont="1"/>
    <xf numFmtId="167" fontId="41" fillId="0" borderId="0" xfId="0" applyNumberFormat="1" applyFont="1"/>
    <xf numFmtId="14" fontId="41" fillId="0" borderId="0" xfId="0" applyNumberFormat="1" applyFont="1"/>
    <xf numFmtId="8" fontId="41" fillId="0" borderId="0" xfId="0" applyNumberFormat="1" applyFont="1"/>
    <xf numFmtId="7" fontId="24" fillId="0" borderId="0" xfId="0" applyNumberFormat="1" applyFont="1"/>
    <xf numFmtId="168" fontId="28" fillId="0" borderId="14" xfId="0" applyNumberFormat="1" applyFont="1" applyBorder="1" applyAlignment="1">
      <alignment horizontal="left" vertical="top" shrinkToFit="1"/>
    </xf>
    <xf numFmtId="0" fontId="18" fillId="4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ABFFFF"/>
      <color rgb="FF85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LOAN </a:t>
            </a:r>
            <a:r>
              <a:rPr lang="en-US" sz="1400"/>
              <a:t>(</a:t>
            </a:r>
            <a:r>
              <a:rPr lang="en-US" sz="1100"/>
              <a:t>Current Principal</a:t>
            </a:r>
            <a:r>
              <a:rPr lang="en-US"/>
              <a:t> </a:t>
            </a:r>
            <a:r>
              <a:rPr lang="en-US" baseline="0"/>
              <a:t> </a:t>
            </a:r>
            <a:r>
              <a:rPr lang="en-US" i="1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and</a:t>
            </a:r>
            <a:r>
              <a:rPr lang="en-US" baseline="0"/>
              <a:t> </a:t>
            </a:r>
            <a:r>
              <a:rPr lang="en-US"/>
              <a:t> </a:t>
            </a:r>
            <a:r>
              <a:rPr lang="en-US" sz="1200">
                <a:solidFill>
                  <a:srgbClr val="FF0000"/>
                </a:solidFill>
              </a:rPr>
              <a:t>Accumulative Interest Charges</a:t>
            </a:r>
            <a:r>
              <a:rPr lang="en-US" sz="1400"/>
              <a:t>)</a:t>
            </a:r>
            <a:endParaRPr lang="en-US"/>
          </a:p>
        </c:rich>
      </c:tx>
      <c:layout>
        <c:manualLayout>
          <c:xMode val="edge"/>
          <c:yMode val="edge"/>
          <c:x val="1.6939336689338152E-2"/>
          <c:y val="1.0094458025035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32009502458031E-2"/>
          <c:y val="6.7574401588108873E-2"/>
          <c:w val="0.98225040577302347"/>
          <c:h val="0.63519863665447152"/>
        </c:manualLayout>
      </c:layout>
      <c:barChart>
        <c:barDir val="col"/>
        <c:grouping val="clustered"/>
        <c:varyColors val="0"/>
        <c:ser>
          <c:idx val="0"/>
          <c:order val="0"/>
          <c:tx>
            <c:v>Principal</c:v>
          </c:tx>
          <c:spPr>
            <a:solidFill>
              <a:srgbClr val="0000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LOAN!$E$34:$E$511</c:f>
              <c:numCache>
                <c:formatCode>m/d/yyyy</c:formatCode>
                <c:ptCount val="47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  <c:pt idx="336">
                  <c:v>53693</c:v>
                </c:pt>
                <c:pt idx="337">
                  <c:v>53724</c:v>
                </c:pt>
                <c:pt idx="338">
                  <c:v>53752</c:v>
                </c:pt>
                <c:pt idx="339">
                  <c:v>53783</c:v>
                </c:pt>
                <c:pt idx="340">
                  <c:v>53813</c:v>
                </c:pt>
                <c:pt idx="341">
                  <c:v>53844</c:v>
                </c:pt>
                <c:pt idx="342">
                  <c:v>53874</c:v>
                </c:pt>
                <c:pt idx="343">
                  <c:v>53905</c:v>
                </c:pt>
                <c:pt idx="344">
                  <c:v>53936</c:v>
                </c:pt>
                <c:pt idx="345">
                  <c:v>53966</c:v>
                </c:pt>
                <c:pt idx="346">
                  <c:v>53997</c:v>
                </c:pt>
                <c:pt idx="347">
                  <c:v>54027</c:v>
                </c:pt>
                <c:pt idx="348">
                  <c:v>54058</c:v>
                </c:pt>
                <c:pt idx="349">
                  <c:v>54089</c:v>
                </c:pt>
                <c:pt idx="350">
                  <c:v>54118</c:v>
                </c:pt>
                <c:pt idx="351">
                  <c:v>54149</c:v>
                </c:pt>
                <c:pt idx="352">
                  <c:v>54179</c:v>
                </c:pt>
                <c:pt idx="353">
                  <c:v>54210</c:v>
                </c:pt>
                <c:pt idx="354">
                  <c:v>54240</c:v>
                </c:pt>
                <c:pt idx="355">
                  <c:v>54271</c:v>
                </c:pt>
                <c:pt idx="356">
                  <c:v>54302</c:v>
                </c:pt>
                <c:pt idx="357">
                  <c:v>54332</c:v>
                </c:pt>
                <c:pt idx="358">
                  <c:v>54363</c:v>
                </c:pt>
                <c:pt idx="359">
                  <c:v>54393</c:v>
                </c:pt>
                <c:pt idx="360">
                  <c:v>54424</c:v>
                </c:pt>
                <c:pt idx="361">
                  <c:v>54455</c:v>
                </c:pt>
                <c:pt idx="362">
                  <c:v>54483</c:v>
                </c:pt>
                <c:pt idx="363">
                  <c:v>54514</c:v>
                </c:pt>
                <c:pt idx="364">
                  <c:v>54544</c:v>
                </c:pt>
                <c:pt idx="365">
                  <c:v>54575</c:v>
                </c:pt>
                <c:pt idx="366">
                  <c:v>54605</c:v>
                </c:pt>
                <c:pt idx="367">
                  <c:v>54636</c:v>
                </c:pt>
                <c:pt idx="368">
                  <c:v>54667</c:v>
                </c:pt>
                <c:pt idx="369">
                  <c:v>54697</c:v>
                </c:pt>
                <c:pt idx="370">
                  <c:v>54728</c:v>
                </c:pt>
                <c:pt idx="371">
                  <c:v>54758</c:v>
                </c:pt>
                <c:pt idx="372">
                  <c:v>54789</c:v>
                </c:pt>
                <c:pt idx="373">
                  <c:v>54820</c:v>
                </c:pt>
                <c:pt idx="374">
                  <c:v>54848</c:v>
                </c:pt>
                <c:pt idx="375">
                  <c:v>54879</c:v>
                </c:pt>
                <c:pt idx="376">
                  <c:v>54909</c:v>
                </c:pt>
                <c:pt idx="377">
                  <c:v>54940</c:v>
                </c:pt>
                <c:pt idx="378">
                  <c:v>54970</c:v>
                </c:pt>
                <c:pt idx="379">
                  <c:v>55001</c:v>
                </c:pt>
                <c:pt idx="380">
                  <c:v>55032</c:v>
                </c:pt>
                <c:pt idx="381">
                  <c:v>55062</c:v>
                </c:pt>
                <c:pt idx="382">
                  <c:v>55093</c:v>
                </c:pt>
                <c:pt idx="383">
                  <c:v>55123</c:v>
                </c:pt>
                <c:pt idx="384">
                  <c:v>55154</c:v>
                </c:pt>
                <c:pt idx="385">
                  <c:v>55185</c:v>
                </c:pt>
                <c:pt idx="386">
                  <c:v>55213</c:v>
                </c:pt>
                <c:pt idx="387">
                  <c:v>55244</c:v>
                </c:pt>
                <c:pt idx="388">
                  <c:v>55274</c:v>
                </c:pt>
                <c:pt idx="389">
                  <c:v>55305</c:v>
                </c:pt>
                <c:pt idx="390">
                  <c:v>55335</c:v>
                </c:pt>
                <c:pt idx="391">
                  <c:v>55366</c:v>
                </c:pt>
                <c:pt idx="392">
                  <c:v>55397</c:v>
                </c:pt>
                <c:pt idx="393">
                  <c:v>55427</c:v>
                </c:pt>
                <c:pt idx="394">
                  <c:v>55458</c:v>
                </c:pt>
                <c:pt idx="395">
                  <c:v>55488</c:v>
                </c:pt>
                <c:pt idx="396">
                  <c:v>55519</c:v>
                </c:pt>
                <c:pt idx="397">
                  <c:v>55550</c:v>
                </c:pt>
                <c:pt idx="398">
                  <c:v>55579</c:v>
                </c:pt>
                <c:pt idx="399">
                  <c:v>55610</c:v>
                </c:pt>
                <c:pt idx="400">
                  <c:v>55640</c:v>
                </c:pt>
                <c:pt idx="401">
                  <c:v>55671</c:v>
                </c:pt>
                <c:pt idx="402">
                  <c:v>55701</c:v>
                </c:pt>
                <c:pt idx="403">
                  <c:v>55732</c:v>
                </c:pt>
                <c:pt idx="404">
                  <c:v>55763</c:v>
                </c:pt>
                <c:pt idx="405">
                  <c:v>55793</c:v>
                </c:pt>
                <c:pt idx="406">
                  <c:v>55824</c:v>
                </c:pt>
                <c:pt idx="407">
                  <c:v>55854</c:v>
                </c:pt>
                <c:pt idx="408">
                  <c:v>55885</c:v>
                </c:pt>
                <c:pt idx="409">
                  <c:v>55916</c:v>
                </c:pt>
                <c:pt idx="410">
                  <c:v>55944</c:v>
                </c:pt>
                <c:pt idx="411">
                  <c:v>55975</c:v>
                </c:pt>
                <c:pt idx="412">
                  <c:v>56005</c:v>
                </c:pt>
                <c:pt idx="413">
                  <c:v>56036</c:v>
                </c:pt>
                <c:pt idx="414">
                  <c:v>56066</c:v>
                </c:pt>
                <c:pt idx="415">
                  <c:v>56097</c:v>
                </c:pt>
                <c:pt idx="416">
                  <c:v>56128</c:v>
                </c:pt>
                <c:pt idx="417">
                  <c:v>56158</c:v>
                </c:pt>
                <c:pt idx="418">
                  <c:v>56189</c:v>
                </c:pt>
                <c:pt idx="419">
                  <c:v>56219</c:v>
                </c:pt>
                <c:pt idx="420">
                  <c:v>56250</c:v>
                </c:pt>
                <c:pt idx="421">
                  <c:v>56281</c:v>
                </c:pt>
                <c:pt idx="422">
                  <c:v>56309</c:v>
                </c:pt>
                <c:pt idx="423">
                  <c:v>56340</c:v>
                </c:pt>
                <c:pt idx="424">
                  <c:v>56370</c:v>
                </c:pt>
                <c:pt idx="425">
                  <c:v>56401</c:v>
                </c:pt>
                <c:pt idx="426">
                  <c:v>56431</c:v>
                </c:pt>
                <c:pt idx="427">
                  <c:v>56462</c:v>
                </c:pt>
                <c:pt idx="428">
                  <c:v>56493</c:v>
                </c:pt>
                <c:pt idx="429">
                  <c:v>56523</c:v>
                </c:pt>
                <c:pt idx="430">
                  <c:v>56554</c:v>
                </c:pt>
                <c:pt idx="431">
                  <c:v>56584</c:v>
                </c:pt>
                <c:pt idx="432">
                  <c:v>56615</c:v>
                </c:pt>
                <c:pt idx="433">
                  <c:v>56646</c:v>
                </c:pt>
                <c:pt idx="434">
                  <c:v>56674</c:v>
                </c:pt>
                <c:pt idx="435">
                  <c:v>56705</c:v>
                </c:pt>
                <c:pt idx="436">
                  <c:v>56735</c:v>
                </c:pt>
                <c:pt idx="437">
                  <c:v>56766</c:v>
                </c:pt>
                <c:pt idx="438">
                  <c:v>56796</c:v>
                </c:pt>
                <c:pt idx="439">
                  <c:v>56827</c:v>
                </c:pt>
                <c:pt idx="440">
                  <c:v>56858</c:v>
                </c:pt>
                <c:pt idx="441">
                  <c:v>56888</c:v>
                </c:pt>
                <c:pt idx="442">
                  <c:v>56919</c:v>
                </c:pt>
                <c:pt idx="443">
                  <c:v>56949</c:v>
                </c:pt>
                <c:pt idx="444">
                  <c:v>56980</c:v>
                </c:pt>
                <c:pt idx="445">
                  <c:v>57011</c:v>
                </c:pt>
                <c:pt idx="446">
                  <c:v>57040</c:v>
                </c:pt>
                <c:pt idx="447">
                  <c:v>57071</c:v>
                </c:pt>
                <c:pt idx="448">
                  <c:v>57101</c:v>
                </c:pt>
                <c:pt idx="449">
                  <c:v>57132</c:v>
                </c:pt>
                <c:pt idx="450">
                  <c:v>57162</c:v>
                </c:pt>
                <c:pt idx="451">
                  <c:v>57193</c:v>
                </c:pt>
                <c:pt idx="452">
                  <c:v>57224</c:v>
                </c:pt>
                <c:pt idx="453">
                  <c:v>57254</c:v>
                </c:pt>
                <c:pt idx="454">
                  <c:v>57285</c:v>
                </c:pt>
                <c:pt idx="455">
                  <c:v>57315</c:v>
                </c:pt>
                <c:pt idx="456">
                  <c:v>57346</c:v>
                </c:pt>
                <c:pt idx="457">
                  <c:v>57377</c:v>
                </c:pt>
                <c:pt idx="458">
                  <c:v>57405</c:v>
                </c:pt>
                <c:pt idx="459">
                  <c:v>57436</c:v>
                </c:pt>
                <c:pt idx="460">
                  <c:v>57466</c:v>
                </c:pt>
                <c:pt idx="461">
                  <c:v>57497</c:v>
                </c:pt>
                <c:pt idx="462">
                  <c:v>57527</c:v>
                </c:pt>
                <c:pt idx="463">
                  <c:v>57558</c:v>
                </c:pt>
                <c:pt idx="464">
                  <c:v>57589</c:v>
                </c:pt>
                <c:pt idx="465">
                  <c:v>57619</c:v>
                </c:pt>
                <c:pt idx="466">
                  <c:v>57650</c:v>
                </c:pt>
                <c:pt idx="467">
                  <c:v>57680</c:v>
                </c:pt>
                <c:pt idx="468">
                  <c:v>57711</c:v>
                </c:pt>
                <c:pt idx="469">
                  <c:v>57742</c:v>
                </c:pt>
                <c:pt idx="470">
                  <c:v>57770</c:v>
                </c:pt>
                <c:pt idx="471">
                  <c:v>57801</c:v>
                </c:pt>
                <c:pt idx="472">
                  <c:v>57831</c:v>
                </c:pt>
                <c:pt idx="473">
                  <c:v>57862</c:v>
                </c:pt>
                <c:pt idx="474">
                  <c:v>57892</c:v>
                </c:pt>
                <c:pt idx="475">
                  <c:v>57923</c:v>
                </c:pt>
                <c:pt idx="476">
                  <c:v>57954</c:v>
                </c:pt>
                <c:pt idx="477">
                  <c:v>57984</c:v>
                </c:pt>
              </c:numCache>
            </c:numRef>
          </c:cat>
          <c:val>
            <c:numRef>
              <c:f>LOAN!$O$34:$O$511</c:f>
              <c:numCache>
                <c:formatCode>"$"#,##0.00_);\("$"#,##0.00\)</c:formatCode>
                <c:ptCount val="478"/>
                <c:pt idx="0">
                  <c:v>199711.84</c:v>
                </c:pt>
                <c:pt idx="1">
                  <c:v>199422.72</c:v>
                </c:pt>
                <c:pt idx="2">
                  <c:v>199132.63</c:v>
                </c:pt>
                <c:pt idx="3">
                  <c:v>198841.58</c:v>
                </c:pt>
                <c:pt idx="4">
                  <c:v>198549.56</c:v>
                </c:pt>
                <c:pt idx="5">
                  <c:v>198256.56</c:v>
                </c:pt>
                <c:pt idx="6">
                  <c:v>197962.59</c:v>
                </c:pt>
                <c:pt idx="7">
                  <c:v>197667.64</c:v>
                </c:pt>
                <c:pt idx="8">
                  <c:v>197371.7</c:v>
                </c:pt>
                <c:pt idx="9">
                  <c:v>197074.78</c:v>
                </c:pt>
                <c:pt idx="10">
                  <c:v>196776.87</c:v>
                </c:pt>
                <c:pt idx="11">
                  <c:v>196477.96</c:v>
                </c:pt>
                <c:pt idx="12">
                  <c:v>196178.06</c:v>
                </c:pt>
                <c:pt idx="13">
                  <c:v>195877.16</c:v>
                </c:pt>
                <c:pt idx="14">
                  <c:v>195575.25</c:v>
                </c:pt>
                <c:pt idx="15">
                  <c:v>195272.34</c:v>
                </c:pt>
                <c:pt idx="16">
                  <c:v>194968.42</c:v>
                </c:pt>
                <c:pt idx="17">
                  <c:v>194663.48</c:v>
                </c:pt>
                <c:pt idx="18">
                  <c:v>194357.53</c:v>
                </c:pt>
                <c:pt idx="19">
                  <c:v>194050.56</c:v>
                </c:pt>
                <c:pt idx="20">
                  <c:v>193742.57</c:v>
                </c:pt>
                <c:pt idx="21">
                  <c:v>193433.55</c:v>
                </c:pt>
                <c:pt idx="22">
                  <c:v>193123.5</c:v>
                </c:pt>
                <c:pt idx="23">
                  <c:v>192812.42</c:v>
                </c:pt>
                <c:pt idx="24">
                  <c:v>192500.3</c:v>
                </c:pt>
                <c:pt idx="25">
                  <c:v>192187.14</c:v>
                </c:pt>
                <c:pt idx="26">
                  <c:v>191872.93</c:v>
                </c:pt>
                <c:pt idx="27">
                  <c:v>191557.68</c:v>
                </c:pt>
                <c:pt idx="28">
                  <c:v>191241.38</c:v>
                </c:pt>
                <c:pt idx="29">
                  <c:v>190924.02</c:v>
                </c:pt>
                <c:pt idx="30">
                  <c:v>190605.6</c:v>
                </c:pt>
                <c:pt idx="31">
                  <c:v>190286.12</c:v>
                </c:pt>
                <c:pt idx="32">
                  <c:v>189965.58</c:v>
                </c:pt>
                <c:pt idx="33">
                  <c:v>189643.97</c:v>
                </c:pt>
                <c:pt idx="34">
                  <c:v>189321.29</c:v>
                </c:pt>
                <c:pt idx="35">
                  <c:v>188997.53</c:v>
                </c:pt>
                <c:pt idx="36">
                  <c:v>188672.69</c:v>
                </c:pt>
                <c:pt idx="37">
                  <c:v>188346.77</c:v>
                </c:pt>
                <c:pt idx="38">
                  <c:v>188019.76</c:v>
                </c:pt>
                <c:pt idx="39">
                  <c:v>187691.66</c:v>
                </c:pt>
                <c:pt idx="40">
                  <c:v>187362.47</c:v>
                </c:pt>
                <c:pt idx="41">
                  <c:v>187032.18</c:v>
                </c:pt>
                <c:pt idx="42">
                  <c:v>186700.79</c:v>
                </c:pt>
                <c:pt idx="43">
                  <c:v>186368.3</c:v>
                </c:pt>
                <c:pt idx="44">
                  <c:v>186034.7</c:v>
                </c:pt>
                <c:pt idx="45">
                  <c:v>185699.99</c:v>
                </c:pt>
                <c:pt idx="46">
                  <c:v>185364.16</c:v>
                </c:pt>
                <c:pt idx="47">
                  <c:v>185027.21</c:v>
                </c:pt>
                <c:pt idx="48">
                  <c:v>184689.14</c:v>
                </c:pt>
                <c:pt idx="49">
                  <c:v>184349.94</c:v>
                </c:pt>
                <c:pt idx="50">
                  <c:v>184009.61</c:v>
                </c:pt>
                <c:pt idx="51">
                  <c:v>183668.15</c:v>
                </c:pt>
                <c:pt idx="52">
                  <c:v>183325.55</c:v>
                </c:pt>
                <c:pt idx="53">
                  <c:v>182981.81</c:v>
                </c:pt>
                <c:pt idx="54">
                  <c:v>182636.92</c:v>
                </c:pt>
                <c:pt idx="55">
                  <c:v>182290.88</c:v>
                </c:pt>
                <c:pt idx="56">
                  <c:v>181943.69</c:v>
                </c:pt>
                <c:pt idx="57">
                  <c:v>181595.34</c:v>
                </c:pt>
                <c:pt idx="58">
                  <c:v>181245.83</c:v>
                </c:pt>
                <c:pt idx="59">
                  <c:v>180895.15</c:v>
                </c:pt>
                <c:pt idx="60">
                  <c:v>180543.3</c:v>
                </c:pt>
                <c:pt idx="61">
                  <c:v>180190.28</c:v>
                </c:pt>
                <c:pt idx="62">
                  <c:v>179836.08</c:v>
                </c:pt>
                <c:pt idx="63">
                  <c:v>179480.7</c:v>
                </c:pt>
                <c:pt idx="64">
                  <c:v>179124.14</c:v>
                </c:pt>
                <c:pt idx="65">
                  <c:v>178766.39</c:v>
                </c:pt>
                <c:pt idx="66">
                  <c:v>178407.45</c:v>
                </c:pt>
                <c:pt idx="67">
                  <c:v>178047.31</c:v>
                </c:pt>
                <c:pt idx="68">
                  <c:v>177685.97</c:v>
                </c:pt>
                <c:pt idx="69">
                  <c:v>177323.43</c:v>
                </c:pt>
                <c:pt idx="70">
                  <c:v>176959.68</c:v>
                </c:pt>
                <c:pt idx="71">
                  <c:v>176594.72</c:v>
                </c:pt>
                <c:pt idx="72">
                  <c:v>176228.54</c:v>
                </c:pt>
                <c:pt idx="73">
                  <c:v>175861.14</c:v>
                </c:pt>
                <c:pt idx="74">
                  <c:v>175492.51</c:v>
                </c:pt>
                <c:pt idx="75">
                  <c:v>175122.66</c:v>
                </c:pt>
                <c:pt idx="76">
                  <c:v>174751.57</c:v>
                </c:pt>
                <c:pt idx="77">
                  <c:v>174379.25</c:v>
                </c:pt>
                <c:pt idx="78">
                  <c:v>174005.68</c:v>
                </c:pt>
                <c:pt idx="79">
                  <c:v>173630.87</c:v>
                </c:pt>
                <c:pt idx="80">
                  <c:v>173254.81</c:v>
                </c:pt>
                <c:pt idx="81">
                  <c:v>172877.5</c:v>
                </c:pt>
                <c:pt idx="82">
                  <c:v>172498.93</c:v>
                </c:pt>
                <c:pt idx="83">
                  <c:v>172119.1</c:v>
                </c:pt>
                <c:pt idx="84">
                  <c:v>171738</c:v>
                </c:pt>
                <c:pt idx="85">
                  <c:v>171355.63</c:v>
                </c:pt>
                <c:pt idx="86">
                  <c:v>170971.99</c:v>
                </c:pt>
                <c:pt idx="87">
                  <c:v>170587.07</c:v>
                </c:pt>
                <c:pt idx="88">
                  <c:v>170200.86</c:v>
                </c:pt>
                <c:pt idx="89">
                  <c:v>169813.37</c:v>
                </c:pt>
                <c:pt idx="90">
                  <c:v>169424.58</c:v>
                </c:pt>
                <c:pt idx="91">
                  <c:v>169034.5</c:v>
                </c:pt>
                <c:pt idx="92">
                  <c:v>168643.12</c:v>
                </c:pt>
                <c:pt idx="93">
                  <c:v>168250.43</c:v>
                </c:pt>
                <c:pt idx="94">
                  <c:v>167856.43</c:v>
                </c:pt>
                <c:pt idx="95">
                  <c:v>167461.12</c:v>
                </c:pt>
                <c:pt idx="96">
                  <c:v>167064.49</c:v>
                </c:pt>
                <c:pt idx="97">
                  <c:v>166666.54</c:v>
                </c:pt>
                <c:pt idx="98">
                  <c:v>166267.26999999999</c:v>
                </c:pt>
                <c:pt idx="99">
                  <c:v>165866.66</c:v>
                </c:pt>
                <c:pt idx="100">
                  <c:v>165464.72</c:v>
                </c:pt>
                <c:pt idx="101">
                  <c:v>165061.44</c:v>
                </c:pt>
                <c:pt idx="102">
                  <c:v>164656.81</c:v>
                </c:pt>
                <c:pt idx="103">
                  <c:v>164250.84</c:v>
                </c:pt>
                <c:pt idx="104">
                  <c:v>163843.51</c:v>
                </c:pt>
                <c:pt idx="105">
                  <c:v>163434.82999999999</c:v>
                </c:pt>
                <c:pt idx="106">
                  <c:v>163024.78</c:v>
                </c:pt>
                <c:pt idx="107">
                  <c:v>162613.37</c:v>
                </c:pt>
                <c:pt idx="108">
                  <c:v>162200.57999999999</c:v>
                </c:pt>
                <c:pt idx="109">
                  <c:v>161786.42000000001</c:v>
                </c:pt>
                <c:pt idx="110">
                  <c:v>161370.88</c:v>
                </c:pt>
                <c:pt idx="111">
                  <c:v>160953.95000000001</c:v>
                </c:pt>
                <c:pt idx="112">
                  <c:v>160535.63</c:v>
                </c:pt>
                <c:pt idx="113">
                  <c:v>160115.92000000001</c:v>
                </c:pt>
                <c:pt idx="114">
                  <c:v>159694.81</c:v>
                </c:pt>
                <c:pt idx="115">
                  <c:v>159272.29999999999</c:v>
                </c:pt>
                <c:pt idx="116">
                  <c:v>158848.38</c:v>
                </c:pt>
                <c:pt idx="117">
                  <c:v>158423.04000000001</c:v>
                </c:pt>
                <c:pt idx="118">
                  <c:v>157996.29</c:v>
                </c:pt>
                <c:pt idx="119">
                  <c:v>157568.10999999999</c:v>
                </c:pt>
                <c:pt idx="120">
                  <c:v>157138.51</c:v>
                </c:pt>
                <c:pt idx="121">
                  <c:v>156707.48000000001</c:v>
                </c:pt>
                <c:pt idx="122">
                  <c:v>156275.01</c:v>
                </c:pt>
                <c:pt idx="123">
                  <c:v>155841.1</c:v>
                </c:pt>
                <c:pt idx="124">
                  <c:v>155405.74</c:v>
                </c:pt>
                <c:pt idx="125">
                  <c:v>154968.93</c:v>
                </c:pt>
                <c:pt idx="126">
                  <c:v>154530.66</c:v>
                </c:pt>
                <c:pt idx="127">
                  <c:v>154090.93</c:v>
                </c:pt>
                <c:pt idx="128">
                  <c:v>153649.74</c:v>
                </c:pt>
                <c:pt idx="129">
                  <c:v>153207.07999999999</c:v>
                </c:pt>
                <c:pt idx="130">
                  <c:v>152762.94</c:v>
                </c:pt>
                <c:pt idx="131">
                  <c:v>152317.32</c:v>
                </c:pt>
                <c:pt idx="132">
                  <c:v>151870.21</c:v>
                </c:pt>
                <c:pt idx="133">
                  <c:v>151421.60999999999</c:v>
                </c:pt>
                <c:pt idx="134">
                  <c:v>150971.51999999999</c:v>
                </c:pt>
                <c:pt idx="135">
                  <c:v>150519.93</c:v>
                </c:pt>
                <c:pt idx="136">
                  <c:v>150066.82999999999</c:v>
                </c:pt>
                <c:pt idx="137">
                  <c:v>149612.22</c:v>
                </c:pt>
                <c:pt idx="138">
                  <c:v>149156.1</c:v>
                </c:pt>
                <c:pt idx="139">
                  <c:v>148698.46</c:v>
                </c:pt>
                <c:pt idx="140">
                  <c:v>148239.29</c:v>
                </c:pt>
                <c:pt idx="141">
                  <c:v>147778.59</c:v>
                </c:pt>
                <c:pt idx="142">
                  <c:v>147316.35999999999</c:v>
                </c:pt>
                <c:pt idx="143">
                  <c:v>146852.57999999999</c:v>
                </c:pt>
                <c:pt idx="144">
                  <c:v>146387.26</c:v>
                </c:pt>
                <c:pt idx="145">
                  <c:v>145920.39000000001</c:v>
                </c:pt>
                <c:pt idx="146">
                  <c:v>145451.96</c:v>
                </c:pt>
                <c:pt idx="147">
                  <c:v>144981.97</c:v>
                </c:pt>
                <c:pt idx="148">
                  <c:v>144510.41</c:v>
                </c:pt>
                <c:pt idx="149">
                  <c:v>144037.28</c:v>
                </c:pt>
                <c:pt idx="150">
                  <c:v>143562.57</c:v>
                </c:pt>
                <c:pt idx="151">
                  <c:v>143086.28</c:v>
                </c:pt>
                <c:pt idx="152">
                  <c:v>142608.4</c:v>
                </c:pt>
                <c:pt idx="153">
                  <c:v>142128.93</c:v>
                </c:pt>
                <c:pt idx="154">
                  <c:v>141647.85999999999</c:v>
                </c:pt>
                <c:pt idx="155">
                  <c:v>141165.19</c:v>
                </c:pt>
                <c:pt idx="156">
                  <c:v>140680.91</c:v>
                </c:pt>
                <c:pt idx="157">
                  <c:v>140195.01999999999</c:v>
                </c:pt>
                <c:pt idx="158">
                  <c:v>139707.51</c:v>
                </c:pt>
                <c:pt idx="159">
                  <c:v>139218.37</c:v>
                </c:pt>
                <c:pt idx="160">
                  <c:v>138727.6</c:v>
                </c:pt>
                <c:pt idx="161">
                  <c:v>138235.20000000001</c:v>
                </c:pt>
                <c:pt idx="162">
                  <c:v>137741.15</c:v>
                </c:pt>
                <c:pt idx="163">
                  <c:v>137245.46</c:v>
                </c:pt>
                <c:pt idx="164">
                  <c:v>136748.10999999999</c:v>
                </c:pt>
                <c:pt idx="165">
                  <c:v>136249.10999999999</c:v>
                </c:pt>
                <c:pt idx="166">
                  <c:v>135748.44</c:v>
                </c:pt>
                <c:pt idx="167">
                  <c:v>135246.1</c:v>
                </c:pt>
                <c:pt idx="168">
                  <c:v>134742.09</c:v>
                </c:pt>
                <c:pt idx="169">
                  <c:v>134236.4</c:v>
                </c:pt>
                <c:pt idx="170">
                  <c:v>133729.01999999999</c:v>
                </c:pt>
                <c:pt idx="171">
                  <c:v>133219.95000000001</c:v>
                </c:pt>
                <c:pt idx="172">
                  <c:v>132709.19</c:v>
                </c:pt>
                <c:pt idx="173">
                  <c:v>132196.72</c:v>
                </c:pt>
                <c:pt idx="174">
                  <c:v>131682.54999999999</c:v>
                </c:pt>
                <c:pt idx="175">
                  <c:v>131166.66</c:v>
                </c:pt>
                <c:pt idx="176">
                  <c:v>130649.05</c:v>
                </c:pt>
                <c:pt idx="177">
                  <c:v>130129.72</c:v>
                </c:pt>
                <c:pt idx="178">
                  <c:v>129608.66</c:v>
                </c:pt>
                <c:pt idx="179">
                  <c:v>129085.86</c:v>
                </c:pt>
                <c:pt idx="180">
                  <c:v>128561.32</c:v>
                </c:pt>
                <c:pt idx="181">
                  <c:v>128035.03</c:v>
                </c:pt>
                <c:pt idx="182">
                  <c:v>127506.98</c:v>
                </c:pt>
                <c:pt idx="183">
                  <c:v>126977.17</c:v>
                </c:pt>
                <c:pt idx="184">
                  <c:v>126445.6</c:v>
                </c:pt>
                <c:pt idx="185">
                  <c:v>125912.26</c:v>
                </c:pt>
                <c:pt idx="186">
                  <c:v>125377.14</c:v>
                </c:pt>
                <c:pt idx="187">
                  <c:v>124840.23</c:v>
                </c:pt>
                <c:pt idx="188">
                  <c:v>124301.53</c:v>
                </c:pt>
                <c:pt idx="189">
                  <c:v>123761.04</c:v>
                </c:pt>
                <c:pt idx="190">
                  <c:v>123218.75</c:v>
                </c:pt>
                <c:pt idx="191">
                  <c:v>122674.65</c:v>
                </c:pt>
                <c:pt idx="192">
                  <c:v>122128.74</c:v>
                </c:pt>
                <c:pt idx="193">
                  <c:v>121581.01</c:v>
                </c:pt>
                <c:pt idx="194">
                  <c:v>121031.45</c:v>
                </c:pt>
                <c:pt idx="195">
                  <c:v>120480.06</c:v>
                </c:pt>
                <c:pt idx="196">
                  <c:v>119926.83</c:v>
                </c:pt>
                <c:pt idx="197">
                  <c:v>119371.76</c:v>
                </c:pt>
                <c:pt idx="198">
                  <c:v>118814.84</c:v>
                </c:pt>
                <c:pt idx="199">
                  <c:v>118256.06</c:v>
                </c:pt>
                <c:pt idx="200">
                  <c:v>117695.42</c:v>
                </c:pt>
                <c:pt idx="201">
                  <c:v>117132.91</c:v>
                </c:pt>
                <c:pt idx="202">
                  <c:v>116568.52</c:v>
                </c:pt>
                <c:pt idx="203">
                  <c:v>116002.25</c:v>
                </c:pt>
                <c:pt idx="204">
                  <c:v>115434.09</c:v>
                </c:pt>
                <c:pt idx="205">
                  <c:v>114864.04</c:v>
                </c:pt>
                <c:pt idx="206">
                  <c:v>114292.09</c:v>
                </c:pt>
                <c:pt idx="207">
                  <c:v>113718.23</c:v>
                </c:pt>
                <c:pt idx="208">
                  <c:v>113142.46</c:v>
                </c:pt>
                <c:pt idx="209">
                  <c:v>112564.77</c:v>
                </c:pt>
                <c:pt idx="210">
                  <c:v>111985.16</c:v>
                </c:pt>
                <c:pt idx="211">
                  <c:v>111403.61</c:v>
                </c:pt>
                <c:pt idx="212">
                  <c:v>110820.13</c:v>
                </c:pt>
                <c:pt idx="213">
                  <c:v>110234.7</c:v>
                </c:pt>
                <c:pt idx="214">
                  <c:v>109647.32</c:v>
                </c:pt>
                <c:pt idx="215">
                  <c:v>109057.98</c:v>
                </c:pt>
                <c:pt idx="216">
                  <c:v>108466.68</c:v>
                </c:pt>
                <c:pt idx="217">
                  <c:v>107873.41</c:v>
                </c:pt>
                <c:pt idx="218">
                  <c:v>107278.16</c:v>
                </c:pt>
                <c:pt idx="219">
                  <c:v>106680.92</c:v>
                </c:pt>
                <c:pt idx="220">
                  <c:v>106081.69</c:v>
                </c:pt>
                <c:pt idx="221">
                  <c:v>105480.47</c:v>
                </c:pt>
                <c:pt idx="222">
                  <c:v>104877.24</c:v>
                </c:pt>
                <c:pt idx="223">
                  <c:v>104272</c:v>
                </c:pt>
                <c:pt idx="224">
                  <c:v>103664.74</c:v>
                </c:pt>
                <c:pt idx="225">
                  <c:v>103055.46</c:v>
                </c:pt>
                <c:pt idx="226">
                  <c:v>102444.15</c:v>
                </c:pt>
                <c:pt idx="227">
                  <c:v>101830.8</c:v>
                </c:pt>
                <c:pt idx="228">
                  <c:v>101215.41</c:v>
                </c:pt>
                <c:pt idx="229">
                  <c:v>100597.96</c:v>
                </c:pt>
                <c:pt idx="230">
                  <c:v>99978.46</c:v>
                </c:pt>
                <c:pt idx="231">
                  <c:v>99356.89</c:v>
                </c:pt>
                <c:pt idx="232">
                  <c:v>98733.25</c:v>
                </c:pt>
                <c:pt idx="233">
                  <c:v>98107.53</c:v>
                </c:pt>
                <c:pt idx="234">
                  <c:v>97479.73</c:v>
                </c:pt>
                <c:pt idx="235">
                  <c:v>96849.83</c:v>
                </c:pt>
                <c:pt idx="236">
                  <c:v>96217.83</c:v>
                </c:pt>
                <c:pt idx="237">
                  <c:v>95583.73</c:v>
                </c:pt>
                <c:pt idx="238">
                  <c:v>94947.51</c:v>
                </c:pt>
                <c:pt idx="239">
                  <c:v>94309.17</c:v>
                </c:pt>
                <c:pt idx="240">
                  <c:v>93668.7</c:v>
                </c:pt>
                <c:pt idx="241">
                  <c:v>93026.1</c:v>
                </c:pt>
                <c:pt idx="242">
                  <c:v>92381.36</c:v>
                </c:pt>
                <c:pt idx="243">
                  <c:v>91734.47</c:v>
                </c:pt>
                <c:pt idx="244">
                  <c:v>91085.42</c:v>
                </c:pt>
                <c:pt idx="245">
                  <c:v>90434.21</c:v>
                </c:pt>
                <c:pt idx="246">
                  <c:v>89780.83</c:v>
                </c:pt>
                <c:pt idx="247">
                  <c:v>89125.27</c:v>
                </c:pt>
                <c:pt idx="248">
                  <c:v>88467.520000000004</c:v>
                </c:pt>
                <c:pt idx="249">
                  <c:v>87807.58</c:v>
                </c:pt>
                <c:pt idx="250">
                  <c:v>87145.44</c:v>
                </c:pt>
                <c:pt idx="251">
                  <c:v>86481.09</c:v>
                </c:pt>
                <c:pt idx="252">
                  <c:v>85814.53</c:v>
                </c:pt>
                <c:pt idx="253">
                  <c:v>85145.75</c:v>
                </c:pt>
                <c:pt idx="254">
                  <c:v>84474.74</c:v>
                </c:pt>
                <c:pt idx="255">
                  <c:v>83801.490000000005</c:v>
                </c:pt>
                <c:pt idx="256">
                  <c:v>83126</c:v>
                </c:pt>
                <c:pt idx="257">
                  <c:v>82448.259999999995</c:v>
                </c:pt>
                <c:pt idx="258">
                  <c:v>81768.259999999995</c:v>
                </c:pt>
                <c:pt idx="259">
                  <c:v>81085.990000000005</c:v>
                </c:pt>
                <c:pt idx="260">
                  <c:v>80401.45</c:v>
                </c:pt>
                <c:pt idx="261">
                  <c:v>79714.62</c:v>
                </c:pt>
                <c:pt idx="262">
                  <c:v>79025.509999999995</c:v>
                </c:pt>
                <c:pt idx="263">
                  <c:v>78334.100000000006</c:v>
                </c:pt>
                <c:pt idx="264">
                  <c:v>77640.38</c:v>
                </c:pt>
                <c:pt idx="265">
                  <c:v>76944.350000000006</c:v>
                </c:pt>
                <c:pt idx="266">
                  <c:v>76246</c:v>
                </c:pt>
                <c:pt idx="267">
                  <c:v>75545.320000000007</c:v>
                </c:pt>
                <c:pt idx="268">
                  <c:v>74842.31</c:v>
                </c:pt>
                <c:pt idx="269">
                  <c:v>74136.95</c:v>
                </c:pt>
                <c:pt idx="270">
                  <c:v>73429.240000000005</c:v>
                </c:pt>
                <c:pt idx="271">
                  <c:v>72719.17</c:v>
                </c:pt>
                <c:pt idx="272">
                  <c:v>72006.740000000005</c:v>
                </c:pt>
                <c:pt idx="273">
                  <c:v>71291.929999999993</c:v>
                </c:pt>
                <c:pt idx="274">
                  <c:v>70574.740000000005</c:v>
                </c:pt>
                <c:pt idx="275">
                  <c:v>69855.16</c:v>
                </c:pt>
                <c:pt idx="276">
                  <c:v>69133.179999999993</c:v>
                </c:pt>
                <c:pt idx="277">
                  <c:v>68408.789999999994</c:v>
                </c:pt>
                <c:pt idx="278">
                  <c:v>67681.990000000005</c:v>
                </c:pt>
                <c:pt idx="279">
                  <c:v>66952.77</c:v>
                </c:pt>
                <c:pt idx="280">
                  <c:v>66221.119999999995</c:v>
                </c:pt>
                <c:pt idx="281">
                  <c:v>65487.03</c:v>
                </c:pt>
                <c:pt idx="282">
                  <c:v>64750.49</c:v>
                </c:pt>
                <c:pt idx="283">
                  <c:v>64011.49</c:v>
                </c:pt>
                <c:pt idx="284">
                  <c:v>63270.03</c:v>
                </c:pt>
                <c:pt idx="285">
                  <c:v>62526.1</c:v>
                </c:pt>
                <c:pt idx="286">
                  <c:v>61779.69</c:v>
                </c:pt>
                <c:pt idx="287">
                  <c:v>61030.79</c:v>
                </c:pt>
                <c:pt idx="288">
                  <c:v>60279.4</c:v>
                </c:pt>
                <c:pt idx="289">
                  <c:v>59525.5</c:v>
                </c:pt>
                <c:pt idx="290">
                  <c:v>58769.09</c:v>
                </c:pt>
                <c:pt idx="291">
                  <c:v>58010.16</c:v>
                </c:pt>
                <c:pt idx="292">
                  <c:v>57248.7</c:v>
                </c:pt>
                <c:pt idx="293">
                  <c:v>56484.7</c:v>
                </c:pt>
                <c:pt idx="294">
                  <c:v>55718.15</c:v>
                </c:pt>
                <c:pt idx="295">
                  <c:v>54949.05</c:v>
                </c:pt>
                <c:pt idx="296">
                  <c:v>54177.38</c:v>
                </c:pt>
                <c:pt idx="297">
                  <c:v>53403.14</c:v>
                </c:pt>
                <c:pt idx="298">
                  <c:v>52626.32</c:v>
                </c:pt>
                <c:pt idx="299">
                  <c:v>51846.91</c:v>
                </c:pt>
                <c:pt idx="300">
                  <c:v>51064.9</c:v>
                </c:pt>
                <c:pt idx="301">
                  <c:v>50280.29</c:v>
                </c:pt>
                <c:pt idx="302">
                  <c:v>49493.06</c:v>
                </c:pt>
                <c:pt idx="303">
                  <c:v>48703.21</c:v>
                </c:pt>
                <c:pt idx="304">
                  <c:v>47910.720000000001</c:v>
                </c:pt>
                <c:pt idx="305">
                  <c:v>47115.59</c:v>
                </c:pt>
                <c:pt idx="306">
                  <c:v>46317.81</c:v>
                </c:pt>
                <c:pt idx="307">
                  <c:v>45517.37</c:v>
                </c:pt>
                <c:pt idx="308">
                  <c:v>44714.26</c:v>
                </c:pt>
                <c:pt idx="309">
                  <c:v>43908.480000000003</c:v>
                </c:pt>
                <c:pt idx="310">
                  <c:v>43100.01</c:v>
                </c:pt>
                <c:pt idx="311">
                  <c:v>42288.85</c:v>
                </c:pt>
                <c:pt idx="312">
                  <c:v>41474.980000000003</c:v>
                </c:pt>
                <c:pt idx="313">
                  <c:v>40658.400000000001</c:v>
                </c:pt>
                <c:pt idx="314">
                  <c:v>39839.1</c:v>
                </c:pt>
                <c:pt idx="315">
                  <c:v>39017.07</c:v>
                </c:pt>
                <c:pt idx="316">
                  <c:v>38192.300000000003</c:v>
                </c:pt>
                <c:pt idx="317">
                  <c:v>37364.78</c:v>
                </c:pt>
                <c:pt idx="318">
                  <c:v>36534.5</c:v>
                </c:pt>
                <c:pt idx="319">
                  <c:v>35701.449999999997</c:v>
                </c:pt>
                <c:pt idx="320">
                  <c:v>34865.620000000003</c:v>
                </c:pt>
                <c:pt idx="321">
                  <c:v>34027.01</c:v>
                </c:pt>
                <c:pt idx="322">
                  <c:v>33185.599999999999</c:v>
                </c:pt>
                <c:pt idx="323">
                  <c:v>32341.39</c:v>
                </c:pt>
                <c:pt idx="324">
                  <c:v>31494.36</c:v>
                </c:pt>
                <c:pt idx="325">
                  <c:v>30644.51</c:v>
                </c:pt>
                <c:pt idx="326">
                  <c:v>29791.83</c:v>
                </c:pt>
                <c:pt idx="327">
                  <c:v>28936.31</c:v>
                </c:pt>
                <c:pt idx="328">
                  <c:v>28077.93</c:v>
                </c:pt>
                <c:pt idx="329">
                  <c:v>27216.69</c:v>
                </c:pt>
                <c:pt idx="330">
                  <c:v>26352.58</c:v>
                </c:pt>
                <c:pt idx="331">
                  <c:v>25485.59</c:v>
                </c:pt>
                <c:pt idx="332">
                  <c:v>24615.71</c:v>
                </c:pt>
                <c:pt idx="333">
                  <c:v>23742.93</c:v>
                </c:pt>
                <c:pt idx="334">
                  <c:v>22867.24</c:v>
                </c:pt>
                <c:pt idx="335">
                  <c:v>21988.63</c:v>
                </c:pt>
                <c:pt idx="336">
                  <c:v>21107.1</c:v>
                </c:pt>
                <c:pt idx="337">
                  <c:v>20222.63</c:v>
                </c:pt>
                <c:pt idx="338">
                  <c:v>19335.21</c:v>
                </c:pt>
                <c:pt idx="339">
                  <c:v>18444.830000000002</c:v>
                </c:pt>
                <c:pt idx="340">
                  <c:v>17551.48</c:v>
                </c:pt>
                <c:pt idx="341">
                  <c:v>16655.150000000001</c:v>
                </c:pt>
                <c:pt idx="342">
                  <c:v>15755.84</c:v>
                </c:pt>
                <c:pt idx="343">
                  <c:v>14853.53</c:v>
                </c:pt>
                <c:pt idx="344">
                  <c:v>13948.21</c:v>
                </c:pt>
                <c:pt idx="345">
                  <c:v>13039.87</c:v>
                </c:pt>
                <c:pt idx="346">
                  <c:v>12128.51</c:v>
                </c:pt>
                <c:pt idx="347">
                  <c:v>11214.11</c:v>
                </c:pt>
                <c:pt idx="348">
                  <c:v>10296.66</c:v>
                </c:pt>
                <c:pt idx="349">
                  <c:v>9376.15</c:v>
                </c:pt>
                <c:pt idx="350">
                  <c:v>8452.57</c:v>
                </c:pt>
                <c:pt idx="351">
                  <c:v>7525.92</c:v>
                </c:pt>
                <c:pt idx="352">
                  <c:v>6596.18</c:v>
                </c:pt>
                <c:pt idx="353">
                  <c:v>5663.34</c:v>
                </c:pt>
                <c:pt idx="354">
                  <c:v>4727.3900000000003</c:v>
                </c:pt>
                <c:pt idx="355">
                  <c:v>3788.32</c:v>
                </c:pt>
                <c:pt idx="356">
                  <c:v>2846.12</c:v>
                </c:pt>
                <c:pt idx="357">
                  <c:v>1900.78</c:v>
                </c:pt>
                <c:pt idx="358">
                  <c:v>952.29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D-44C2-AC16-6396E00084FA}"/>
            </c:ext>
          </c:extLst>
        </c:ser>
        <c:ser>
          <c:idx val="1"/>
          <c:order val="1"/>
          <c:tx>
            <c:v>Interest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LOAN!$E$34:$E$511</c:f>
              <c:numCache>
                <c:formatCode>m/d/yyyy</c:formatCode>
                <c:ptCount val="47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  <c:pt idx="84">
                  <c:v>46023</c:v>
                </c:pt>
                <c:pt idx="85">
                  <c:v>46054</c:v>
                </c:pt>
                <c:pt idx="86">
                  <c:v>46082</c:v>
                </c:pt>
                <c:pt idx="87">
                  <c:v>46113</c:v>
                </c:pt>
                <c:pt idx="88">
                  <c:v>46143</c:v>
                </c:pt>
                <c:pt idx="89">
                  <c:v>46174</c:v>
                </c:pt>
                <c:pt idx="90">
                  <c:v>46204</c:v>
                </c:pt>
                <c:pt idx="91">
                  <c:v>46235</c:v>
                </c:pt>
                <c:pt idx="92">
                  <c:v>46266</c:v>
                </c:pt>
                <c:pt idx="93">
                  <c:v>46296</c:v>
                </c:pt>
                <c:pt idx="94">
                  <c:v>46327</c:v>
                </c:pt>
                <c:pt idx="95">
                  <c:v>46357</c:v>
                </c:pt>
                <c:pt idx="96">
                  <c:v>46388</c:v>
                </c:pt>
                <c:pt idx="97">
                  <c:v>46419</c:v>
                </c:pt>
                <c:pt idx="98">
                  <c:v>46447</c:v>
                </c:pt>
                <c:pt idx="99">
                  <c:v>46478</c:v>
                </c:pt>
                <c:pt idx="100">
                  <c:v>46508</c:v>
                </c:pt>
                <c:pt idx="101">
                  <c:v>46539</c:v>
                </c:pt>
                <c:pt idx="102">
                  <c:v>46569</c:v>
                </c:pt>
                <c:pt idx="103">
                  <c:v>46600</c:v>
                </c:pt>
                <c:pt idx="104">
                  <c:v>46631</c:v>
                </c:pt>
                <c:pt idx="105">
                  <c:v>46661</c:v>
                </c:pt>
                <c:pt idx="106">
                  <c:v>46692</c:v>
                </c:pt>
                <c:pt idx="107">
                  <c:v>46722</c:v>
                </c:pt>
                <c:pt idx="108">
                  <c:v>46753</c:v>
                </c:pt>
                <c:pt idx="109">
                  <c:v>46784</c:v>
                </c:pt>
                <c:pt idx="110">
                  <c:v>46813</c:v>
                </c:pt>
                <c:pt idx="111">
                  <c:v>46844</c:v>
                </c:pt>
                <c:pt idx="112">
                  <c:v>46874</c:v>
                </c:pt>
                <c:pt idx="113">
                  <c:v>46905</c:v>
                </c:pt>
                <c:pt idx="114">
                  <c:v>46935</c:v>
                </c:pt>
                <c:pt idx="115">
                  <c:v>46966</c:v>
                </c:pt>
                <c:pt idx="116">
                  <c:v>46997</c:v>
                </c:pt>
                <c:pt idx="117">
                  <c:v>47027</c:v>
                </c:pt>
                <c:pt idx="118">
                  <c:v>47058</c:v>
                </c:pt>
                <c:pt idx="119">
                  <c:v>47088</c:v>
                </c:pt>
                <c:pt idx="120">
                  <c:v>47119</c:v>
                </c:pt>
                <c:pt idx="121">
                  <c:v>47150</c:v>
                </c:pt>
                <c:pt idx="122">
                  <c:v>47178</c:v>
                </c:pt>
                <c:pt idx="123">
                  <c:v>47209</c:v>
                </c:pt>
                <c:pt idx="124">
                  <c:v>47239</c:v>
                </c:pt>
                <c:pt idx="125">
                  <c:v>47270</c:v>
                </c:pt>
                <c:pt idx="126">
                  <c:v>47300</c:v>
                </c:pt>
                <c:pt idx="127">
                  <c:v>47331</c:v>
                </c:pt>
                <c:pt idx="128">
                  <c:v>47362</c:v>
                </c:pt>
                <c:pt idx="129">
                  <c:v>47392</c:v>
                </c:pt>
                <c:pt idx="130">
                  <c:v>47423</c:v>
                </c:pt>
                <c:pt idx="131">
                  <c:v>47453</c:v>
                </c:pt>
                <c:pt idx="132">
                  <c:v>47484</c:v>
                </c:pt>
                <c:pt idx="133">
                  <c:v>47515</c:v>
                </c:pt>
                <c:pt idx="134">
                  <c:v>47543</c:v>
                </c:pt>
                <c:pt idx="135">
                  <c:v>47574</c:v>
                </c:pt>
                <c:pt idx="136">
                  <c:v>47604</c:v>
                </c:pt>
                <c:pt idx="137">
                  <c:v>47635</c:v>
                </c:pt>
                <c:pt idx="138">
                  <c:v>47665</c:v>
                </c:pt>
                <c:pt idx="139">
                  <c:v>47696</c:v>
                </c:pt>
                <c:pt idx="140">
                  <c:v>47727</c:v>
                </c:pt>
                <c:pt idx="141">
                  <c:v>47757</c:v>
                </c:pt>
                <c:pt idx="142">
                  <c:v>47788</c:v>
                </c:pt>
                <c:pt idx="143">
                  <c:v>47818</c:v>
                </c:pt>
                <c:pt idx="144">
                  <c:v>47849</c:v>
                </c:pt>
                <c:pt idx="145">
                  <c:v>47880</c:v>
                </c:pt>
                <c:pt idx="146">
                  <c:v>47908</c:v>
                </c:pt>
                <c:pt idx="147">
                  <c:v>47939</c:v>
                </c:pt>
                <c:pt idx="148">
                  <c:v>47969</c:v>
                </c:pt>
                <c:pt idx="149">
                  <c:v>48000</c:v>
                </c:pt>
                <c:pt idx="150">
                  <c:v>48030</c:v>
                </c:pt>
                <c:pt idx="151">
                  <c:v>48061</c:v>
                </c:pt>
                <c:pt idx="152">
                  <c:v>48092</c:v>
                </c:pt>
                <c:pt idx="153">
                  <c:v>48122</c:v>
                </c:pt>
                <c:pt idx="154">
                  <c:v>48153</c:v>
                </c:pt>
                <c:pt idx="155">
                  <c:v>48183</c:v>
                </c:pt>
                <c:pt idx="156">
                  <c:v>48214</c:v>
                </c:pt>
                <c:pt idx="157">
                  <c:v>48245</c:v>
                </c:pt>
                <c:pt idx="158">
                  <c:v>48274</c:v>
                </c:pt>
                <c:pt idx="159">
                  <c:v>48305</c:v>
                </c:pt>
                <c:pt idx="160">
                  <c:v>48335</c:v>
                </c:pt>
                <c:pt idx="161">
                  <c:v>48366</c:v>
                </c:pt>
                <c:pt idx="162">
                  <c:v>48396</c:v>
                </c:pt>
                <c:pt idx="163">
                  <c:v>48427</c:v>
                </c:pt>
                <c:pt idx="164">
                  <c:v>48458</c:v>
                </c:pt>
                <c:pt idx="165">
                  <c:v>48488</c:v>
                </c:pt>
                <c:pt idx="166">
                  <c:v>48519</c:v>
                </c:pt>
                <c:pt idx="167">
                  <c:v>48549</c:v>
                </c:pt>
                <c:pt idx="168">
                  <c:v>48580</c:v>
                </c:pt>
                <c:pt idx="169">
                  <c:v>48611</c:v>
                </c:pt>
                <c:pt idx="170">
                  <c:v>48639</c:v>
                </c:pt>
                <c:pt idx="171">
                  <c:v>48670</c:v>
                </c:pt>
                <c:pt idx="172">
                  <c:v>48700</c:v>
                </c:pt>
                <c:pt idx="173">
                  <c:v>48731</c:v>
                </c:pt>
                <c:pt idx="174">
                  <c:v>48761</c:v>
                </c:pt>
                <c:pt idx="175">
                  <c:v>48792</c:v>
                </c:pt>
                <c:pt idx="176">
                  <c:v>48823</c:v>
                </c:pt>
                <c:pt idx="177">
                  <c:v>48853</c:v>
                </c:pt>
                <c:pt idx="178">
                  <c:v>48884</c:v>
                </c:pt>
                <c:pt idx="179">
                  <c:v>48914</c:v>
                </c:pt>
                <c:pt idx="180">
                  <c:v>48945</c:v>
                </c:pt>
                <c:pt idx="181">
                  <c:v>48976</c:v>
                </c:pt>
                <c:pt idx="182">
                  <c:v>49004</c:v>
                </c:pt>
                <c:pt idx="183">
                  <c:v>49035</c:v>
                </c:pt>
                <c:pt idx="184">
                  <c:v>49065</c:v>
                </c:pt>
                <c:pt idx="185">
                  <c:v>49096</c:v>
                </c:pt>
                <c:pt idx="186">
                  <c:v>49126</c:v>
                </c:pt>
                <c:pt idx="187">
                  <c:v>49157</c:v>
                </c:pt>
                <c:pt idx="188">
                  <c:v>49188</c:v>
                </c:pt>
                <c:pt idx="189">
                  <c:v>49218</c:v>
                </c:pt>
                <c:pt idx="190">
                  <c:v>49249</c:v>
                </c:pt>
                <c:pt idx="191">
                  <c:v>49279</c:v>
                </c:pt>
                <c:pt idx="192">
                  <c:v>49310</c:v>
                </c:pt>
                <c:pt idx="193">
                  <c:v>49341</c:v>
                </c:pt>
                <c:pt idx="194">
                  <c:v>49369</c:v>
                </c:pt>
                <c:pt idx="195">
                  <c:v>49400</c:v>
                </c:pt>
                <c:pt idx="196">
                  <c:v>49430</c:v>
                </c:pt>
                <c:pt idx="197">
                  <c:v>49461</c:v>
                </c:pt>
                <c:pt idx="198">
                  <c:v>49491</c:v>
                </c:pt>
                <c:pt idx="199">
                  <c:v>49522</c:v>
                </c:pt>
                <c:pt idx="200">
                  <c:v>49553</c:v>
                </c:pt>
                <c:pt idx="201">
                  <c:v>49583</c:v>
                </c:pt>
                <c:pt idx="202">
                  <c:v>49614</c:v>
                </c:pt>
                <c:pt idx="203">
                  <c:v>49644</c:v>
                </c:pt>
                <c:pt idx="204">
                  <c:v>49675</c:v>
                </c:pt>
                <c:pt idx="205">
                  <c:v>49706</c:v>
                </c:pt>
                <c:pt idx="206">
                  <c:v>49735</c:v>
                </c:pt>
                <c:pt idx="207">
                  <c:v>49766</c:v>
                </c:pt>
                <c:pt idx="208">
                  <c:v>49796</c:v>
                </c:pt>
                <c:pt idx="209">
                  <c:v>49827</c:v>
                </c:pt>
                <c:pt idx="210">
                  <c:v>49857</c:v>
                </c:pt>
                <c:pt idx="211">
                  <c:v>49888</c:v>
                </c:pt>
                <c:pt idx="212">
                  <c:v>49919</c:v>
                </c:pt>
                <c:pt idx="213">
                  <c:v>49949</c:v>
                </c:pt>
                <c:pt idx="214">
                  <c:v>49980</c:v>
                </c:pt>
                <c:pt idx="215">
                  <c:v>50010</c:v>
                </c:pt>
                <c:pt idx="216">
                  <c:v>50041</c:v>
                </c:pt>
                <c:pt idx="217">
                  <c:v>50072</c:v>
                </c:pt>
                <c:pt idx="218">
                  <c:v>50100</c:v>
                </c:pt>
                <c:pt idx="219">
                  <c:v>50131</c:v>
                </c:pt>
                <c:pt idx="220">
                  <c:v>50161</c:v>
                </c:pt>
                <c:pt idx="221">
                  <c:v>50192</c:v>
                </c:pt>
                <c:pt idx="222">
                  <c:v>50222</c:v>
                </c:pt>
                <c:pt idx="223">
                  <c:v>50253</c:v>
                </c:pt>
                <c:pt idx="224">
                  <c:v>50284</c:v>
                </c:pt>
                <c:pt idx="225">
                  <c:v>50314</c:v>
                </c:pt>
                <c:pt idx="226">
                  <c:v>50345</c:v>
                </c:pt>
                <c:pt idx="227">
                  <c:v>50375</c:v>
                </c:pt>
                <c:pt idx="228">
                  <c:v>50406</c:v>
                </c:pt>
                <c:pt idx="229">
                  <c:v>50437</c:v>
                </c:pt>
                <c:pt idx="230">
                  <c:v>50465</c:v>
                </c:pt>
                <c:pt idx="231">
                  <c:v>50496</c:v>
                </c:pt>
                <c:pt idx="232">
                  <c:v>50526</c:v>
                </c:pt>
                <c:pt idx="233">
                  <c:v>50557</c:v>
                </c:pt>
                <c:pt idx="234">
                  <c:v>50587</c:v>
                </c:pt>
                <c:pt idx="235">
                  <c:v>50618</c:v>
                </c:pt>
                <c:pt idx="236">
                  <c:v>50649</c:v>
                </c:pt>
                <c:pt idx="237">
                  <c:v>50679</c:v>
                </c:pt>
                <c:pt idx="238">
                  <c:v>50710</c:v>
                </c:pt>
                <c:pt idx="239">
                  <c:v>50740</c:v>
                </c:pt>
                <c:pt idx="240">
                  <c:v>50771</c:v>
                </c:pt>
                <c:pt idx="241">
                  <c:v>50802</c:v>
                </c:pt>
                <c:pt idx="242">
                  <c:v>50830</c:v>
                </c:pt>
                <c:pt idx="243">
                  <c:v>50861</c:v>
                </c:pt>
                <c:pt idx="244">
                  <c:v>50891</c:v>
                </c:pt>
                <c:pt idx="245">
                  <c:v>50922</c:v>
                </c:pt>
                <c:pt idx="246">
                  <c:v>50952</c:v>
                </c:pt>
                <c:pt idx="247">
                  <c:v>50983</c:v>
                </c:pt>
                <c:pt idx="248">
                  <c:v>51014</c:v>
                </c:pt>
                <c:pt idx="249">
                  <c:v>51044</c:v>
                </c:pt>
                <c:pt idx="250">
                  <c:v>51075</c:v>
                </c:pt>
                <c:pt idx="251">
                  <c:v>51105</c:v>
                </c:pt>
                <c:pt idx="252">
                  <c:v>51136</c:v>
                </c:pt>
                <c:pt idx="253">
                  <c:v>51167</c:v>
                </c:pt>
                <c:pt idx="254">
                  <c:v>51196</c:v>
                </c:pt>
                <c:pt idx="255">
                  <c:v>51227</c:v>
                </c:pt>
                <c:pt idx="256">
                  <c:v>51257</c:v>
                </c:pt>
                <c:pt idx="257">
                  <c:v>51288</c:v>
                </c:pt>
                <c:pt idx="258">
                  <c:v>51318</c:v>
                </c:pt>
                <c:pt idx="259">
                  <c:v>51349</c:v>
                </c:pt>
                <c:pt idx="260">
                  <c:v>51380</c:v>
                </c:pt>
                <c:pt idx="261">
                  <c:v>51410</c:v>
                </c:pt>
                <c:pt idx="262">
                  <c:v>51441</c:v>
                </c:pt>
                <c:pt idx="263">
                  <c:v>51471</c:v>
                </c:pt>
                <c:pt idx="264">
                  <c:v>51502</c:v>
                </c:pt>
                <c:pt idx="265">
                  <c:v>51533</c:v>
                </c:pt>
                <c:pt idx="266">
                  <c:v>51561</c:v>
                </c:pt>
                <c:pt idx="267">
                  <c:v>51592</c:v>
                </c:pt>
                <c:pt idx="268">
                  <c:v>51622</c:v>
                </c:pt>
                <c:pt idx="269">
                  <c:v>51653</c:v>
                </c:pt>
                <c:pt idx="270">
                  <c:v>51683</c:v>
                </c:pt>
                <c:pt idx="271">
                  <c:v>51714</c:v>
                </c:pt>
                <c:pt idx="272">
                  <c:v>51745</c:v>
                </c:pt>
                <c:pt idx="273">
                  <c:v>51775</c:v>
                </c:pt>
                <c:pt idx="274">
                  <c:v>51806</c:v>
                </c:pt>
                <c:pt idx="275">
                  <c:v>51836</c:v>
                </c:pt>
                <c:pt idx="276">
                  <c:v>51867</c:v>
                </c:pt>
                <c:pt idx="277">
                  <c:v>51898</c:v>
                </c:pt>
                <c:pt idx="278">
                  <c:v>51926</c:v>
                </c:pt>
                <c:pt idx="279">
                  <c:v>51957</c:v>
                </c:pt>
                <c:pt idx="280">
                  <c:v>51987</c:v>
                </c:pt>
                <c:pt idx="281">
                  <c:v>52018</c:v>
                </c:pt>
                <c:pt idx="282">
                  <c:v>52048</c:v>
                </c:pt>
                <c:pt idx="283">
                  <c:v>52079</c:v>
                </c:pt>
                <c:pt idx="284">
                  <c:v>52110</c:v>
                </c:pt>
                <c:pt idx="285">
                  <c:v>52140</c:v>
                </c:pt>
                <c:pt idx="286">
                  <c:v>52171</c:v>
                </c:pt>
                <c:pt idx="287">
                  <c:v>52201</c:v>
                </c:pt>
                <c:pt idx="288">
                  <c:v>52232</c:v>
                </c:pt>
                <c:pt idx="289">
                  <c:v>52263</c:v>
                </c:pt>
                <c:pt idx="290">
                  <c:v>52291</c:v>
                </c:pt>
                <c:pt idx="291">
                  <c:v>52322</c:v>
                </c:pt>
                <c:pt idx="292">
                  <c:v>52352</c:v>
                </c:pt>
                <c:pt idx="293">
                  <c:v>52383</c:v>
                </c:pt>
                <c:pt idx="294">
                  <c:v>52413</c:v>
                </c:pt>
                <c:pt idx="295">
                  <c:v>52444</c:v>
                </c:pt>
                <c:pt idx="296">
                  <c:v>52475</c:v>
                </c:pt>
                <c:pt idx="297">
                  <c:v>52505</c:v>
                </c:pt>
                <c:pt idx="298">
                  <c:v>52536</c:v>
                </c:pt>
                <c:pt idx="299">
                  <c:v>52566</c:v>
                </c:pt>
                <c:pt idx="300">
                  <c:v>52597</c:v>
                </c:pt>
                <c:pt idx="301">
                  <c:v>52628</c:v>
                </c:pt>
                <c:pt idx="302">
                  <c:v>52657</c:v>
                </c:pt>
                <c:pt idx="303">
                  <c:v>52688</c:v>
                </c:pt>
                <c:pt idx="304">
                  <c:v>52718</c:v>
                </c:pt>
                <c:pt idx="305">
                  <c:v>52749</c:v>
                </c:pt>
                <c:pt idx="306">
                  <c:v>52779</c:v>
                </c:pt>
                <c:pt idx="307">
                  <c:v>52810</c:v>
                </c:pt>
                <c:pt idx="308">
                  <c:v>52841</c:v>
                </c:pt>
                <c:pt idx="309">
                  <c:v>52871</c:v>
                </c:pt>
                <c:pt idx="310">
                  <c:v>52902</c:v>
                </c:pt>
                <c:pt idx="311">
                  <c:v>52932</c:v>
                </c:pt>
                <c:pt idx="312">
                  <c:v>52963</c:v>
                </c:pt>
                <c:pt idx="313">
                  <c:v>52994</c:v>
                </c:pt>
                <c:pt idx="314">
                  <c:v>53022</c:v>
                </c:pt>
                <c:pt idx="315">
                  <c:v>53053</c:v>
                </c:pt>
                <c:pt idx="316">
                  <c:v>53083</c:v>
                </c:pt>
                <c:pt idx="317">
                  <c:v>53114</c:v>
                </c:pt>
                <c:pt idx="318">
                  <c:v>53144</c:v>
                </c:pt>
                <c:pt idx="319">
                  <c:v>53175</c:v>
                </c:pt>
                <c:pt idx="320">
                  <c:v>53206</c:v>
                </c:pt>
                <c:pt idx="321">
                  <c:v>53236</c:v>
                </c:pt>
                <c:pt idx="322">
                  <c:v>53267</c:v>
                </c:pt>
                <c:pt idx="323">
                  <c:v>53297</c:v>
                </c:pt>
                <c:pt idx="324">
                  <c:v>53328</c:v>
                </c:pt>
                <c:pt idx="325">
                  <c:v>53359</c:v>
                </c:pt>
                <c:pt idx="326">
                  <c:v>53387</c:v>
                </c:pt>
                <c:pt idx="327">
                  <c:v>53418</c:v>
                </c:pt>
                <c:pt idx="328">
                  <c:v>53448</c:v>
                </c:pt>
                <c:pt idx="329">
                  <c:v>53479</c:v>
                </c:pt>
                <c:pt idx="330">
                  <c:v>53509</c:v>
                </c:pt>
                <c:pt idx="331">
                  <c:v>53540</c:v>
                </c:pt>
                <c:pt idx="332">
                  <c:v>53571</c:v>
                </c:pt>
                <c:pt idx="333">
                  <c:v>53601</c:v>
                </c:pt>
                <c:pt idx="334">
                  <c:v>53632</c:v>
                </c:pt>
                <c:pt idx="335">
                  <c:v>53662</c:v>
                </c:pt>
                <c:pt idx="336">
                  <c:v>53693</c:v>
                </c:pt>
                <c:pt idx="337">
                  <c:v>53724</c:v>
                </c:pt>
                <c:pt idx="338">
                  <c:v>53752</c:v>
                </c:pt>
                <c:pt idx="339">
                  <c:v>53783</c:v>
                </c:pt>
                <c:pt idx="340">
                  <c:v>53813</c:v>
                </c:pt>
                <c:pt idx="341">
                  <c:v>53844</c:v>
                </c:pt>
                <c:pt idx="342">
                  <c:v>53874</c:v>
                </c:pt>
                <c:pt idx="343">
                  <c:v>53905</c:v>
                </c:pt>
                <c:pt idx="344">
                  <c:v>53936</c:v>
                </c:pt>
                <c:pt idx="345">
                  <c:v>53966</c:v>
                </c:pt>
                <c:pt idx="346">
                  <c:v>53997</c:v>
                </c:pt>
                <c:pt idx="347">
                  <c:v>54027</c:v>
                </c:pt>
                <c:pt idx="348">
                  <c:v>54058</c:v>
                </c:pt>
                <c:pt idx="349">
                  <c:v>54089</c:v>
                </c:pt>
                <c:pt idx="350">
                  <c:v>54118</c:v>
                </c:pt>
                <c:pt idx="351">
                  <c:v>54149</c:v>
                </c:pt>
                <c:pt idx="352">
                  <c:v>54179</c:v>
                </c:pt>
                <c:pt idx="353">
                  <c:v>54210</c:v>
                </c:pt>
                <c:pt idx="354">
                  <c:v>54240</c:v>
                </c:pt>
                <c:pt idx="355">
                  <c:v>54271</c:v>
                </c:pt>
                <c:pt idx="356">
                  <c:v>54302</c:v>
                </c:pt>
                <c:pt idx="357">
                  <c:v>54332</c:v>
                </c:pt>
                <c:pt idx="358">
                  <c:v>54363</c:v>
                </c:pt>
                <c:pt idx="359">
                  <c:v>54393</c:v>
                </c:pt>
                <c:pt idx="360">
                  <c:v>54424</c:v>
                </c:pt>
                <c:pt idx="361">
                  <c:v>54455</c:v>
                </c:pt>
                <c:pt idx="362">
                  <c:v>54483</c:v>
                </c:pt>
                <c:pt idx="363">
                  <c:v>54514</c:v>
                </c:pt>
                <c:pt idx="364">
                  <c:v>54544</c:v>
                </c:pt>
                <c:pt idx="365">
                  <c:v>54575</c:v>
                </c:pt>
                <c:pt idx="366">
                  <c:v>54605</c:v>
                </c:pt>
                <c:pt idx="367">
                  <c:v>54636</c:v>
                </c:pt>
                <c:pt idx="368">
                  <c:v>54667</c:v>
                </c:pt>
                <c:pt idx="369">
                  <c:v>54697</c:v>
                </c:pt>
                <c:pt idx="370">
                  <c:v>54728</c:v>
                </c:pt>
                <c:pt idx="371">
                  <c:v>54758</c:v>
                </c:pt>
                <c:pt idx="372">
                  <c:v>54789</c:v>
                </c:pt>
                <c:pt idx="373">
                  <c:v>54820</c:v>
                </c:pt>
                <c:pt idx="374">
                  <c:v>54848</c:v>
                </c:pt>
                <c:pt idx="375">
                  <c:v>54879</c:v>
                </c:pt>
                <c:pt idx="376">
                  <c:v>54909</c:v>
                </c:pt>
                <c:pt idx="377">
                  <c:v>54940</c:v>
                </c:pt>
                <c:pt idx="378">
                  <c:v>54970</c:v>
                </c:pt>
                <c:pt idx="379">
                  <c:v>55001</c:v>
                </c:pt>
                <c:pt idx="380">
                  <c:v>55032</c:v>
                </c:pt>
                <c:pt idx="381">
                  <c:v>55062</c:v>
                </c:pt>
                <c:pt idx="382">
                  <c:v>55093</c:v>
                </c:pt>
                <c:pt idx="383">
                  <c:v>55123</c:v>
                </c:pt>
                <c:pt idx="384">
                  <c:v>55154</c:v>
                </c:pt>
                <c:pt idx="385">
                  <c:v>55185</c:v>
                </c:pt>
                <c:pt idx="386">
                  <c:v>55213</c:v>
                </c:pt>
                <c:pt idx="387">
                  <c:v>55244</c:v>
                </c:pt>
                <c:pt idx="388">
                  <c:v>55274</c:v>
                </c:pt>
                <c:pt idx="389">
                  <c:v>55305</c:v>
                </c:pt>
                <c:pt idx="390">
                  <c:v>55335</c:v>
                </c:pt>
                <c:pt idx="391">
                  <c:v>55366</c:v>
                </c:pt>
                <c:pt idx="392">
                  <c:v>55397</c:v>
                </c:pt>
                <c:pt idx="393">
                  <c:v>55427</c:v>
                </c:pt>
                <c:pt idx="394">
                  <c:v>55458</c:v>
                </c:pt>
                <c:pt idx="395">
                  <c:v>55488</c:v>
                </c:pt>
                <c:pt idx="396">
                  <c:v>55519</c:v>
                </c:pt>
                <c:pt idx="397">
                  <c:v>55550</c:v>
                </c:pt>
                <c:pt idx="398">
                  <c:v>55579</c:v>
                </c:pt>
                <c:pt idx="399">
                  <c:v>55610</c:v>
                </c:pt>
                <c:pt idx="400">
                  <c:v>55640</c:v>
                </c:pt>
                <c:pt idx="401">
                  <c:v>55671</c:v>
                </c:pt>
                <c:pt idx="402">
                  <c:v>55701</c:v>
                </c:pt>
                <c:pt idx="403">
                  <c:v>55732</c:v>
                </c:pt>
                <c:pt idx="404">
                  <c:v>55763</c:v>
                </c:pt>
                <c:pt idx="405">
                  <c:v>55793</c:v>
                </c:pt>
                <c:pt idx="406">
                  <c:v>55824</c:v>
                </c:pt>
                <c:pt idx="407">
                  <c:v>55854</c:v>
                </c:pt>
                <c:pt idx="408">
                  <c:v>55885</c:v>
                </c:pt>
                <c:pt idx="409">
                  <c:v>55916</c:v>
                </c:pt>
                <c:pt idx="410">
                  <c:v>55944</c:v>
                </c:pt>
                <c:pt idx="411">
                  <c:v>55975</c:v>
                </c:pt>
                <c:pt idx="412">
                  <c:v>56005</c:v>
                </c:pt>
                <c:pt idx="413">
                  <c:v>56036</c:v>
                </c:pt>
                <c:pt idx="414">
                  <c:v>56066</c:v>
                </c:pt>
                <c:pt idx="415">
                  <c:v>56097</c:v>
                </c:pt>
                <c:pt idx="416">
                  <c:v>56128</c:v>
                </c:pt>
                <c:pt idx="417">
                  <c:v>56158</c:v>
                </c:pt>
                <c:pt idx="418">
                  <c:v>56189</c:v>
                </c:pt>
                <c:pt idx="419">
                  <c:v>56219</c:v>
                </c:pt>
                <c:pt idx="420">
                  <c:v>56250</c:v>
                </c:pt>
                <c:pt idx="421">
                  <c:v>56281</c:v>
                </c:pt>
                <c:pt idx="422">
                  <c:v>56309</c:v>
                </c:pt>
                <c:pt idx="423">
                  <c:v>56340</c:v>
                </c:pt>
                <c:pt idx="424">
                  <c:v>56370</c:v>
                </c:pt>
                <c:pt idx="425">
                  <c:v>56401</c:v>
                </c:pt>
                <c:pt idx="426">
                  <c:v>56431</c:v>
                </c:pt>
                <c:pt idx="427">
                  <c:v>56462</c:v>
                </c:pt>
                <c:pt idx="428">
                  <c:v>56493</c:v>
                </c:pt>
                <c:pt idx="429">
                  <c:v>56523</c:v>
                </c:pt>
                <c:pt idx="430">
                  <c:v>56554</c:v>
                </c:pt>
                <c:pt idx="431">
                  <c:v>56584</c:v>
                </c:pt>
                <c:pt idx="432">
                  <c:v>56615</c:v>
                </c:pt>
                <c:pt idx="433">
                  <c:v>56646</c:v>
                </c:pt>
                <c:pt idx="434">
                  <c:v>56674</c:v>
                </c:pt>
                <c:pt idx="435">
                  <c:v>56705</c:v>
                </c:pt>
                <c:pt idx="436">
                  <c:v>56735</c:v>
                </c:pt>
                <c:pt idx="437">
                  <c:v>56766</c:v>
                </c:pt>
                <c:pt idx="438">
                  <c:v>56796</c:v>
                </c:pt>
                <c:pt idx="439">
                  <c:v>56827</c:v>
                </c:pt>
                <c:pt idx="440">
                  <c:v>56858</c:v>
                </c:pt>
                <c:pt idx="441">
                  <c:v>56888</c:v>
                </c:pt>
                <c:pt idx="442">
                  <c:v>56919</c:v>
                </c:pt>
                <c:pt idx="443">
                  <c:v>56949</c:v>
                </c:pt>
                <c:pt idx="444">
                  <c:v>56980</c:v>
                </c:pt>
                <c:pt idx="445">
                  <c:v>57011</c:v>
                </c:pt>
                <c:pt idx="446">
                  <c:v>57040</c:v>
                </c:pt>
                <c:pt idx="447">
                  <c:v>57071</c:v>
                </c:pt>
                <c:pt idx="448">
                  <c:v>57101</c:v>
                </c:pt>
                <c:pt idx="449">
                  <c:v>57132</c:v>
                </c:pt>
                <c:pt idx="450">
                  <c:v>57162</c:v>
                </c:pt>
                <c:pt idx="451">
                  <c:v>57193</c:v>
                </c:pt>
                <c:pt idx="452">
                  <c:v>57224</c:v>
                </c:pt>
                <c:pt idx="453">
                  <c:v>57254</c:v>
                </c:pt>
                <c:pt idx="454">
                  <c:v>57285</c:v>
                </c:pt>
                <c:pt idx="455">
                  <c:v>57315</c:v>
                </c:pt>
                <c:pt idx="456">
                  <c:v>57346</c:v>
                </c:pt>
                <c:pt idx="457">
                  <c:v>57377</c:v>
                </c:pt>
                <c:pt idx="458">
                  <c:v>57405</c:v>
                </c:pt>
                <c:pt idx="459">
                  <c:v>57436</c:v>
                </c:pt>
                <c:pt idx="460">
                  <c:v>57466</c:v>
                </c:pt>
                <c:pt idx="461">
                  <c:v>57497</c:v>
                </c:pt>
                <c:pt idx="462">
                  <c:v>57527</c:v>
                </c:pt>
                <c:pt idx="463">
                  <c:v>57558</c:v>
                </c:pt>
                <c:pt idx="464">
                  <c:v>57589</c:v>
                </c:pt>
                <c:pt idx="465">
                  <c:v>57619</c:v>
                </c:pt>
                <c:pt idx="466">
                  <c:v>57650</c:v>
                </c:pt>
                <c:pt idx="467">
                  <c:v>57680</c:v>
                </c:pt>
                <c:pt idx="468">
                  <c:v>57711</c:v>
                </c:pt>
                <c:pt idx="469">
                  <c:v>57742</c:v>
                </c:pt>
                <c:pt idx="470">
                  <c:v>57770</c:v>
                </c:pt>
                <c:pt idx="471">
                  <c:v>57801</c:v>
                </c:pt>
                <c:pt idx="472">
                  <c:v>57831</c:v>
                </c:pt>
                <c:pt idx="473">
                  <c:v>57862</c:v>
                </c:pt>
                <c:pt idx="474">
                  <c:v>57892</c:v>
                </c:pt>
                <c:pt idx="475">
                  <c:v>57923</c:v>
                </c:pt>
                <c:pt idx="476">
                  <c:v>57954</c:v>
                </c:pt>
                <c:pt idx="477">
                  <c:v>57984</c:v>
                </c:pt>
              </c:numCache>
            </c:numRef>
          </c:cat>
          <c:val>
            <c:numRef>
              <c:f>LOAN!$G$34:$G$511</c:f>
              <c:numCache>
                <c:formatCode>"$"#,##0.00_);\("$"#,##0.00\)</c:formatCode>
                <c:ptCount val="478"/>
                <c:pt idx="0">
                  <c:v>666.67</c:v>
                </c:pt>
                <c:pt idx="1">
                  <c:v>1332.38</c:v>
                </c:pt>
                <c:pt idx="2">
                  <c:v>1997.12</c:v>
                </c:pt>
                <c:pt idx="3">
                  <c:v>2660.9</c:v>
                </c:pt>
                <c:pt idx="4">
                  <c:v>3323.71</c:v>
                </c:pt>
                <c:pt idx="5">
                  <c:v>3985.54</c:v>
                </c:pt>
                <c:pt idx="6">
                  <c:v>4646.3999999999996</c:v>
                </c:pt>
                <c:pt idx="7">
                  <c:v>5306.28</c:v>
                </c:pt>
                <c:pt idx="8">
                  <c:v>5965.17</c:v>
                </c:pt>
                <c:pt idx="9">
                  <c:v>6623.08</c:v>
                </c:pt>
                <c:pt idx="10">
                  <c:v>7280</c:v>
                </c:pt>
                <c:pt idx="11">
                  <c:v>7935.92</c:v>
                </c:pt>
                <c:pt idx="12">
                  <c:v>8590.85</c:v>
                </c:pt>
                <c:pt idx="13">
                  <c:v>9244.7800000000007</c:v>
                </c:pt>
                <c:pt idx="14">
                  <c:v>9897.7000000000007</c:v>
                </c:pt>
                <c:pt idx="15">
                  <c:v>10549.62</c:v>
                </c:pt>
                <c:pt idx="16">
                  <c:v>11200.53</c:v>
                </c:pt>
                <c:pt idx="17">
                  <c:v>11850.42</c:v>
                </c:pt>
                <c:pt idx="18">
                  <c:v>12499.3</c:v>
                </c:pt>
                <c:pt idx="19">
                  <c:v>13147.16</c:v>
                </c:pt>
                <c:pt idx="20">
                  <c:v>13794</c:v>
                </c:pt>
                <c:pt idx="21">
                  <c:v>14439.81</c:v>
                </c:pt>
                <c:pt idx="22">
                  <c:v>15084.59</c:v>
                </c:pt>
                <c:pt idx="23">
                  <c:v>15728.34</c:v>
                </c:pt>
                <c:pt idx="24">
                  <c:v>16371.05</c:v>
                </c:pt>
                <c:pt idx="25">
                  <c:v>17012.72</c:v>
                </c:pt>
                <c:pt idx="26">
                  <c:v>17653.34</c:v>
                </c:pt>
                <c:pt idx="27">
                  <c:v>18292.919999999998</c:v>
                </c:pt>
                <c:pt idx="28">
                  <c:v>18931.45</c:v>
                </c:pt>
                <c:pt idx="29">
                  <c:v>19568.919999999998</c:v>
                </c:pt>
                <c:pt idx="30">
                  <c:v>20205.330000000002</c:v>
                </c:pt>
                <c:pt idx="31">
                  <c:v>20840.68</c:v>
                </c:pt>
                <c:pt idx="32">
                  <c:v>21474.97</c:v>
                </c:pt>
                <c:pt idx="33">
                  <c:v>22108.19</c:v>
                </c:pt>
                <c:pt idx="34">
                  <c:v>22740.34</c:v>
                </c:pt>
                <c:pt idx="35">
                  <c:v>23371.41</c:v>
                </c:pt>
                <c:pt idx="36">
                  <c:v>24001.4</c:v>
                </c:pt>
                <c:pt idx="37">
                  <c:v>24630.31</c:v>
                </c:pt>
                <c:pt idx="38">
                  <c:v>25258.13</c:v>
                </c:pt>
                <c:pt idx="39">
                  <c:v>25884.86</c:v>
                </c:pt>
                <c:pt idx="40">
                  <c:v>26510.5</c:v>
                </c:pt>
                <c:pt idx="41">
                  <c:v>27135.040000000001</c:v>
                </c:pt>
                <c:pt idx="42">
                  <c:v>27758.48</c:v>
                </c:pt>
                <c:pt idx="43">
                  <c:v>28380.82</c:v>
                </c:pt>
                <c:pt idx="44">
                  <c:v>29002.05</c:v>
                </c:pt>
                <c:pt idx="45">
                  <c:v>29622.17</c:v>
                </c:pt>
                <c:pt idx="46">
                  <c:v>30241.17</c:v>
                </c:pt>
                <c:pt idx="47">
                  <c:v>30859.05</c:v>
                </c:pt>
                <c:pt idx="48">
                  <c:v>31475.81</c:v>
                </c:pt>
                <c:pt idx="49">
                  <c:v>32091.439999999999</c:v>
                </c:pt>
                <c:pt idx="50">
                  <c:v>32705.94</c:v>
                </c:pt>
                <c:pt idx="51">
                  <c:v>33319.31</c:v>
                </c:pt>
                <c:pt idx="52">
                  <c:v>33931.54</c:v>
                </c:pt>
                <c:pt idx="53">
                  <c:v>34542.629999999997</c:v>
                </c:pt>
                <c:pt idx="54">
                  <c:v>35152.57</c:v>
                </c:pt>
                <c:pt idx="55">
                  <c:v>35761.360000000001</c:v>
                </c:pt>
                <c:pt idx="56">
                  <c:v>36369</c:v>
                </c:pt>
                <c:pt idx="57">
                  <c:v>36975.480000000003</c:v>
                </c:pt>
                <c:pt idx="58">
                  <c:v>37580.800000000003</c:v>
                </c:pt>
                <c:pt idx="59">
                  <c:v>38184.949999999997</c:v>
                </c:pt>
                <c:pt idx="60">
                  <c:v>38787.93</c:v>
                </c:pt>
                <c:pt idx="61">
                  <c:v>39389.74</c:v>
                </c:pt>
                <c:pt idx="62">
                  <c:v>39990.370000000003</c:v>
                </c:pt>
                <c:pt idx="63">
                  <c:v>40589.82</c:v>
                </c:pt>
                <c:pt idx="64">
                  <c:v>41188.089999999997</c:v>
                </c:pt>
                <c:pt idx="65">
                  <c:v>41785.17</c:v>
                </c:pt>
                <c:pt idx="66">
                  <c:v>42381.06</c:v>
                </c:pt>
                <c:pt idx="67">
                  <c:v>42975.75</c:v>
                </c:pt>
                <c:pt idx="68">
                  <c:v>43569.24</c:v>
                </c:pt>
                <c:pt idx="69">
                  <c:v>44161.53</c:v>
                </c:pt>
                <c:pt idx="70">
                  <c:v>44752.61</c:v>
                </c:pt>
                <c:pt idx="71">
                  <c:v>45342.48</c:v>
                </c:pt>
                <c:pt idx="72">
                  <c:v>45931.13</c:v>
                </c:pt>
                <c:pt idx="73">
                  <c:v>46518.559999999998</c:v>
                </c:pt>
                <c:pt idx="74">
                  <c:v>47104.76</c:v>
                </c:pt>
                <c:pt idx="75">
                  <c:v>47689.74</c:v>
                </c:pt>
                <c:pt idx="76">
                  <c:v>48273.48</c:v>
                </c:pt>
                <c:pt idx="77">
                  <c:v>48855.99</c:v>
                </c:pt>
                <c:pt idx="78">
                  <c:v>49437.25</c:v>
                </c:pt>
                <c:pt idx="79">
                  <c:v>50017.27</c:v>
                </c:pt>
                <c:pt idx="80">
                  <c:v>50596.04</c:v>
                </c:pt>
                <c:pt idx="81">
                  <c:v>51173.56</c:v>
                </c:pt>
                <c:pt idx="82">
                  <c:v>51749.82</c:v>
                </c:pt>
                <c:pt idx="83">
                  <c:v>52324.82</c:v>
                </c:pt>
                <c:pt idx="84">
                  <c:v>52898.55</c:v>
                </c:pt>
                <c:pt idx="85">
                  <c:v>53471.01</c:v>
                </c:pt>
                <c:pt idx="86">
                  <c:v>54042.2</c:v>
                </c:pt>
                <c:pt idx="87">
                  <c:v>54612.11</c:v>
                </c:pt>
                <c:pt idx="88">
                  <c:v>55180.73</c:v>
                </c:pt>
                <c:pt idx="89">
                  <c:v>55748.07</c:v>
                </c:pt>
                <c:pt idx="90">
                  <c:v>56314.11</c:v>
                </c:pt>
                <c:pt idx="91">
                  <c:v>56878.86</c:v>
                </c:pt>
                <c:pt idx="92">
                  <c:v>57442.31</c:v>
                </c:pt>
                <c:pt idx="93">
                  <c:v>58004.45</c:v>
                </c:pt>
                <c:pt idx="94">
                  <c:v>58565.279999999999</c:v>
                </c:pt>
                <c:pt idx="95">
                  <c:v>59124.800000000003</c:v>
                </c:pt>
                <c:pt idx="96">
                  <c:v>59683</c:v>
                </c:pt>
                <c:pt idx="97">
                  <c:v>60239.88</c:v>
                </c:pt>
                <c:pt idx="98">
                  <c:v>60795.44</c:v>
                </c:pt>
                <c:pt idx="99">
                  <c:v>61349.66</c:v>
                </c:pt>
                <c:pt idx="100">
                  <c:v>61902.55</c:v>
                </c:pt>
                <c:pt idx="101">
                  <c:v>62454.1</c:v>
                </c:pt>
                <c:pt idx="102">
                  <c:v>63004.3</c:v>
                </c:pt>
                <c:pt idx="103">
                  <c:v>63553.16</c:v>
                </c:pt>
                <c:pt idx="104">
                  <c:v>64100.66</c:v>
                </c:pt>
                <c:pt idx="105">
                  <c:v>64646.81</c:v>
                </c:pt>
                <c:pt idx="106">
                  <c:v>65191.59</c:v>
                </c:pt>
                <c:pt idx="107">
                  <c:v>65735.009999999995</c:v>
                </c:pt>
                <c:pt idx="108">
                  <c:v>66277.05</c:v>
                </c:pt>
                <c:pt idx="109">
                  <c:v>66817.72</c:v>
                </c:pt>
                <c:pt idx="110">
                  <c:v>67357.009999999995</c:v>
                </c:pt>
                <c:pt idx="111">
                  <c:v>67894.91</c:v>
                </c:pt>
                <c:pt idx="112">
                  <c:v>68431.42</c:v>
                </c:pt>
                <c:pt idx="113">
                  <c:v>68966.539999999994</c:v>
                </c:pt>
                <c:pt idx="114">
                  <c:v>69500.259999999995</c:v>
                </c:pt>
                <c:pt idx="115">
                  <c:v>70032.58</c:v>
                </c:pt>
                <c:pt idx="116">
                  <c:v>70563.490000000005</c:v>
                </c:pt>
                <c:pt idx="117">
                  <c:v>71092.98</c:v>
                </c:pt>
                <c:pt idx="118">
                  <c:v>71621.06</c:v>
                </c:pt>
                <c:pt idx="119">
                  <c:v>72147.710000000006</c:v>
                </c:pt>
                <c:pt idx="120">
                  <c:v>72672.94</c:v>
                </c:pt>
                <c:pt idx="121">
                  <c:v>73196.740000000005</c:v>
                </c:pt>
                <c:pt idx="122">
                  <c:v>73719.100000000006</c:v>
                </c:pt>
                <c:pt idx="123">
                  <c:v>74240.02</c:v>
                </c:pt>
                <c:pt idx="124">
                  <c:v>74759.490000000005</c:v>
                </c:pt>
                <c:pt idx="125">
                  <c:v>75277.509999999995</c:v>
                </c:pt>
                <c:pt idx="126">
                  <c:v>75794.070000000007</c:v>
                </c:pt>
                <c:pt idx="127">
                  <c:v>76309.17</c:v>
                </c:pt>
                <c:pt idx="128">
                  <c:v>76822.81</c:v>
                </c:pt>
                <c:pt idx="129">
                  <c:v>77334.98</c:v>
                </c:pt>
                <c:pt idx="130">
                  <c:v>77845.67</c:v>
                </c:pt>
                <c:pt idx="131">
                  <c:v>78354.880000000005</c:v>
                </c:pt>
                <c:pt idx="132">
                  <c:v>78862.600000000006</c:v>
                </c:pt>
                <c:pt idx="133">
                  <c:v>79368.83</c:v>
                </c:pt>
                <c:pt idx="134">
                  <c:v>79873.570000000007</c:v>
                </c:pt>
                <c:pt idx="135">
                  <c:v>80376.81</c:v>
                </c:pt>
                <c:pt idx="136">
                  <c:v>80878.539999999994</c:v>
                </c:pt>
                <c:pt idx="137">
                  <c:v>81378.759999999995</c:v>
                </c:pt>
                <c:pt idx="138">
                  <c:v>81877.47</c:v>
                </c:pt>
                <c:pt idx="139">
                  <c:v>82374.66</c:v>
                </c:pt>
                <c:pt idx="140">
                  <c:v>82870.320000000007</c:v>
                </c:pt>
                <c:pt idx="141">
                  <c:v>83364.45</c:v>
                </c:pt>
                <c:pt idx="142">
                  <c:v>83857.05</c:v>
                </c:pt>
                <c:pt idx="143">
                  <c:v>84348.1</c:v>
                </c:pt>
                <c:pt idx="144">
                  <c:v>84837.61</c:v>
                </c:pt>
                <c:pt idx="145">
                  <c:v>85325.57</c:v>
                </c:pt>
                <c:pt idx="146">
                  <c:v>85811.97</c:v>
                </c:pt>
                <c:pt idx="147">
                  <c:v>86296.81</c:v>
                </c:pt>
                <c:pt idx="148">
                  <c:v>86780.08</c:v>
                </c:pt>
                <c:pt idx="149">
                  <c:v>87261.78</c:v>
                </c:pt>
                <c:pt idx="150">
                  <c:v>87741.9</c:v>
                </c:pt>
                <c:pt idx="151">
                  <c:v>88220.44</c:v>
                </c:pt>
                <c:pt idx="152">
                  <c:v>88697.39</c:v>
                </c:pt>
                <c:pt idx="153">
                  <c:v>89172.75</c:v>
                </c:pt>
                <c:pt idx="154">
                  <c:v>89646.51</c:v>
                </c:pt>
                <c:pt idx="155">
                  <c:v>90118.67</c:v>
                </c:pt>
                <c:pt idx="156">
                  <c:v>90589.22</c:v>
                </c:pt>
                <c:pt idx="157">
                  <c:v>91058.16</c:v>
                </c:pt>
                <c:pt idx="158">
                  <c:v>91525.48</c:v>
                </c:pt>
                <c:pt idx="159">
                  <c:v>91991.17</c:v>
                </c:pt>
                <c:pt idx="160">
                  <c:v>92455.23</c:v>
                </c:pt>
                <c:pt idx="161">
                  <c:v>92917.66</c:v>
                </c:pt>
                <c:pt idx="162">
                  <c:v>93378.44</c:v>
                </c:pt>
                <c:pt idx="163">
                  <c:v>93837.58</c:v>
                </c:pt>
                <c:pt idx="164">
                  <c:v>94295.06</c:v>
                </c:pt>
                <c:pt idx="165">
                  <c:v>94750.89</c:v>
                </c:pt>
                <c:pt idx="166">
                  <c:v>95205.05</c:v>
                </c:pt>
                <c:pt idx="167">
                  <c:v>95657.54</c:v>
                </c:pt>
                <c:pt idx="168">
                  <c:v>96108.36</c:v>
                </c:pt>
                <c:pt idx="169">
                  <c:v>96557.5</c:v>
                </c:pt>
                <c:pt idx="170">
                  <c:v>97004.95</c:v>
                </c:pt>
                <c:pt idx="171">
                  <c:v>97450.71</c:v>
                </c:pt>
                <c:pt idx="172">
                  <c:v>97894.78</c:v>
                </c:pt>
                <c:pt idx="173">
                  <c:v>98337.14</c:v>
                </c:pt>
                <c:pt idx="174">
                  <c:v>98777.8</c:v>
                </c:pt>
                <c:pt idx="175">
                  <c:v>99216.74</c:v>
                </c:pt>
                <c:pt idx="176">
                  <c:v>99653.96</c:v>
                </c:pt>
                <c:pt idx="177">
                  <c:v>100089.46</c:v>
                </c:pt>
                <c:pt idx="178">
                  <c:v>100523.23</c:v>
                </c:pt>
                <c:pt idx="179">
                  <c:v>100955.26</c:v>
                </c:pt>
                <c:pt idx="180">
                  <c:v>101385.55</c:v>
                </c:pt>
                <c:pt idx="181">
                  <c:v>101814.09</c:v>
                </c:pt>
                <c:pt idx="182">
                  <c:v>102240.87</c:v>
                </c:pt>
                <c:pt idx="183">
                  <c:v>102665.89</c:v>
                </c:pt>
                <c:pt idx="184">
                  <c:v>103089.15</c:v>
                </c:pt>
                <c:pt idx="185">
                  <c:v>103510.64</c:v>
                </c:pt>
                <c:pt idx="186">
                  <c:v>103930.35</c:v>
                </c:pt>
                <c:pt idx="187">
                  <c:v>104348.27</c:v>
                </c:pt>
                <c:pt idx="188">
                  <c:v>104764.4</c:v>
                </c:pt>
                <c:pt idx="189">
                  <c:v>105178.74</c:v>
                </c:pt>
                <c:pt idx="190">
                  <c:v>105591.28</c:v>
                </c:pt>
                <c:pt idx="191">
                  <c:v>106002.01</c:v>
                </c:pt>
                <c:pt idx="192">
                  <c:v>106410.93</c:v>
                </c:pt>
                <c:pt idx="193">
                  <c:v>106818.03</c:v>
                </c:pt>
                <c:pt idx="194">
                  <c:v>107223.3</c:v>
                </c:pt>
                <c:pt idx="195">
                  <c:v>107626.74</c:v>
                </c:pt>
                <c:pt idx="196">
                  <c:v>108028.34</c:v>
                </c:pt>
                <c:pt idx="197">
                  <c:v>108428.1</c:v>
                </c:pt>
                <c:pt idx="198">
                  <c:v>108826.01</c:v>
                </c:pt>
                <c:pt idx="199">
                  <c:v>109222.06</c:v>
                </c:pt>
                <c:pt idx="200">
                  <c:v>109616.25</c:v>
                </c:pt>
                <c:pt idx="201">
                  <c:v>110008.57</c:v>
                </c:pt>
                <c:pt idx="202">
                  <c:v>110399.01</c:v>
                </c:pt>
                <c:pt idx="203">
                  <c:v>110787.57</c:v>
                </c:pt>
                <c:pt idx="204">
                  <c:v>111174.24</c:v>
                </c:pt>
                <c:pt idx="205">
                  <c:v>111559.02</c:v>
                </c:pt>
                <c:pt idx="206">
                  <c:v>111941.9</c:v>
                </c:pt>
                <c:pt idx="207">
                  <c:v>112322.87</c:v>
                </c:pt>
                <c:pt idx="208">
                  <c:v>112701.93</c:v>
                </c:pt>
                <c:pt idx="209">
                  <c:v>113079.07</c:v>
                </c:pt>
                <c:pt idx="210">
                  <c:v>113454.29</c:v>
                </c:pt>
                <c:pt idx="211">
                  <c:v>113827.57</c:v>
                </c:pt>
                <c:pt idx="212">
                  <c:v>114198.92</c:v>
                </c:pt>
                <c:pt idx="213">
                  <c:v>114568.32000000001</c:v>
                </c:pt>
                <c:pt idx="214">
                  <c:v>114935.77</c:v>
                </c:pt>
                <c:pt idx="215">
                  <c:v>115301.26</c:v>
                </c:pt>
                <c:pt idx="216">
                  <c:v>115664.79</c:v>
                </c:pt>
                <c:pt idx="217">
                  <c:v>116026.35</c:v>
                </c:pt>
                <c:pt idx="218">
                  <c:v>116385.93</c:v>
                </c:pt>
                <c:pt idx="219">
                  <c:v>116743.52</c:v>
                </c:pt>
                <c:pt idx="220">
                  <c:v>117099.12</c:v>
                </c:pt>
                <c:pt idx="221">
                  <c:v>117452.73</c:v>
                </c:pt>
                <c:pt idx="222">
                  <c:v>117804.33</c:v>
                </c:pt>
                <c:pt idx="223">
                  <c:v>118153.92</c:v>
                </c:pt>
                <c:pt idx="224">
                  <c:v>118501.49</c:v>
                </c:pt>
                <c:pt idx="225">
                  <c:v>118847.03999999999</c:v>
                </c:pt>
                <c:pt idx="226">
                  <c:v>119190.56</c:v>
                </c:pt>
                <c:pt idx="227">
                  <c:v>119532.04</c:v>
                </c:pt>
                <c:pt idx="228">
                  <c:v>119871.48</c:v>
                </c:pt>
                <c:pt idx="229">
                  <c:v>120208.86</c:v>
                </c:pt>
                <c:pt idx="230">
                  <c:v>120544.19</c:v>
                </c:pt>
                <c:pt idx="231">
                  <c:v>120877.45</c:v>
                </c:pt>
                <c:pt idx="232">
                  <c:v>121208.64</c:v>
                </c:pt>
                <c:pt idx="233">
                  <c:v>121537.75</c:v>
                </c:pt>
                <c:pt idx="234">
                  <c:v>121864.78</c:v>
                </c:pt>
                <c:pt idx="235">
                  <c:v>122189.71</c:v>
                </c:pt>
                <c:pt idx="236">
                  <c:v>122512.54</c:v>
                </c:pt>
                <c:pt idx="237">
                  <c:v>122833.27</c:v>
                </c:pt>
                <c:pt idx="238">
                  <c:v>123151.88</c:v>
                </c:pt>
                <c:pt idx="239">
                  <c:v>123468.37</c:v>
                </c:pt>
                <c:pt idx="240">
                  <c:v>123782.73</c:v>
                </c:pt>
                <c:pt idx="241">
                  <c:v>124094.96</c:v>
                </c:pt>
                <c:pt idx="242">
                  <c:v>124405.05</c:v>
                </c:pt>
                <c:pt idx="243">
                  <c:v>124712.99</c:v>
                </c:pt>
                <c:pt idx="244">
                  <c:v>125018.77</c:v>
                </c:pt>
                <c:pt idx="245">
                  <c:v>125322.39</c:v>
                </c:pt>
                <c:pt idx="246">
                  <c:v>125623.84</c:v>
                </c:pt>
                <c:pt idx="247">
                  <c:v>125923.11</c:v>
                </c:pt>
                <c:pt idx="248">
                  <c:v>126220.19</c:v>
                </c:pt>
                <c:pt idx="249">
                  <c:v>126515.08</c:v>
                </c:pt>
                <c:pt idx="250">
                  <c:v>126807.77</c:v>
                </c:pt>
                <c:pt idx="251">
                  <c:v>127098.25</c:v>
                </c:pt>
                <c:pt idx="252">
                  <c:v>127386.52</c:v>
                </c:pt>
                <c:pt idx="253">
                  <c:v>127672.57</c:v>
                </c:pt>
                <c:pt idx="254">
                  <c:v>127956.39</c:v>
                </c:pt>
                <c:pt idx="255">
                  <c:v>128237.97</c:v>
                </c:pt>
                <c:pt idx="256">
                  <c:v>128517.31</c:v>
                </c:pt>
                <c:pt idx="257">
                  <c:v>128794.4</c:v>
                </c:pt>
                <c:pt idx="258">
                  <c:v>129069.23</c:v>
                </c:pt>
                <c:pt idx="259">
                  <c:v>129341.79</c:v>
                </c:pt>
                <c:pt idx="260">
                  <c:v>129612.08</c:v>
                </c:pt>
                <c:pt idx="261">
                  <c:v>129880.08</c:v>
                </c:pt>
                <c:pt idx="262">
                  <c:v>130145.8</c:v>
                </c:pt>
                <c:pt idx="263">
                  <c:v>130409.22</c:v>
                </c:pt>
                <c:pt idx="264">
                  <c:v>130670.33</c:v>
                </c:pt>
                <c:pt idx="265">
                  <c:v>130929.13</c:v>
                </c:pt>
                <c:pt idx="266">
                  <c:v>131185.60999999999</c:v>
                </c:pt>
                <c:pt idx="267">
                  <c:v>131439.76</c:v>
                </c:pt>
                <c:pt idx="268">
                  <c:v>131691.57999999999</c:v>
                </c:pt>
                <c:pt idx="269">
                  <c:v>131941.04999999999</c:v>
                </c:pt>
                <c:pt idx="270">
                  <c:v>132188.17000000001</c:v>
                </c:pt>
                <c:pt idx="271">
                  <c:v>132432.93</c:v>
                </c:pt>
                <c:pt idx="272">
                  <c:v>132675.32999999999</c:v>
                </c:pt>
                <c:pt idx="273">
                  <c:v>132915.35</c:v>
                </c:pt>
                <c:pt idx="274">
                  <c:v>133152.99</c:v>
                </c:pt>
                <c:pt idx="275">
                  <c:v>133388.24</c:v>
                </c:pt>
                <c:pt idx="276">
                  <c:v>133621.09</c:v>
                </c:pt>
                <c:pt idx="277">
                  <c:v>133851.53</c:v>
                </c:pt>
                <c:pt idx="278">
                  <c:v>134079.56</c:v>
                </c:pt>
                <c:pt idx="279">
                  <c:v>134305.17000000001</c:v>
                </c:pt>
                <c:pt idx="280">
                  <c:v>134528.35</c:v>
                </c:pt>
                <c:pt idx="281">
                  <c:v>134749.09</c:v>
                </c:pt>
                <c:pt idx="282">
                  <c:v>134967.38</c:v>
                </c:pt>
                <c:pt idx="283">
                  <c:v>135183.21</c:v>
                </c:pt>
                <c:pt idx="284">
                  <c:v>135396.57999999999</c:v>
                </c:pt>
                <c:pt idx="285">
                  <c:v>135607.48000000001</c:v>
                </c:pt>
                <c:pt idx="286">
                  <c:v>135815.9</c:v>
                </c:pt>
                <c:pt idx="287">
                  <c:v>136021.82999999999</c:v>
                </c:pt>
                <c:pt idx="288">
                  <c:v>136225.26999999999</c:v>
                </c:pt>
                <c:pt idx="289">
                  <c:v>136426.20000000001</c:v>
                </c:pt>
                <c:pt idx="290">
                  <c:v>136624.62</c:v>
                </c:pt>
                <c:pt idx="291">
                  <c:v>136820.51999999999</c:v>
                </c:pt>
                <c:pt idx="292">
                  <c:v>137013.89000000001</c:v>
                </c:pt>
                <c:pt idx="293">
                  <c:v>137204.72</c:v>
                </c:pt>
                <c:pt idx="294">
                  <c:v>137393</c:v>
                </c:pt>
                <c:pt idx="295">
                  <c:v>137578.73000000001</c:v>
                </c:pt>
                <c:pt idx="296">
                  <c:v>137761.89000000001</c:v>
                </c:pt>
                <c:pt idx="297">
                  <c:v>137942.48000000001</c:v>
                </c:pt>
                <c:pt idx="298">
                  <c:v>138120.49</c:v>
                </c:pt>
                <c:pt idx="299">
                  <c:v>138295.91</c:v>
                </c:pt>
                <c:pt idx="300">
                  <c:v>138468.73000000001</c:v>
                </c:pt>
                <c:pt idx="301">
                  <c:v>138638.95000000001</c:v>
                </c:pt>
                <c:pt idx="302">
                  <c:v>138806.54999999999</c:v>
                </c:pt>
                <c:pt idx="303">
                  <c:v>138971.53</c:v>
                </c:pt>
                <c:pt idx="304">
                  <c:v>139133.87</c:v>
                </c:pt>
                <c:pt idx="305">
                  <c:v>139293.57</c:v>
                </c:pt>
                <c:pt idx="306">
                  <c:v>139450.62</c:v>
                </c:pt>
                <c:pt idx="307">
                  <c:v>139605.01</c:v>
                </c:pt>
                <c:pt idx="308">
                  <c:v>139756.73000000001</c:v>
                </c:pt>
                <c:pt idx="309">
                  <c:v>139905.78</c:v>
                </c:pt>
                <c:pt idx="310">
                  <c:v>140052.14000000001</c:v>
                </c:pt>
                <c:pt idx="311">
                  <c:v>140195.81</c:v>
                </c:pt>
                <c:pt idx="312">
                  <c:v>140336.76999999999</c:v>
                </c:pt>
                <c:pt idx="313">
                  <c:v>140475.01999999999</c:v>
                </c:pt>
                <c:pt idx="314">
                  <c:v>140610.54999999999</c:v>
                </c:pt>
                <c:pt idx="315">
                  <c:v>140743.35</c:v>
                </c:pt>
                <c:pt idx="316">
                  <c:v>140873.41</c:v>
                </c:pt>
                <c:pt idx="317">
                  <c:v>141000.72</c:v>
                </c:pt>
                <c:pt idx="318">
                  <c:v>141125.26999999999</c:v>
                </c:pt>
                <c:pt idx="319">
                  <c:v>141247.04999999999</c:v>
                </c:pt>
                <c:pt idx="320">
                  <c:v>141366.04999999999</c:v>
                </c:pt>
                <c:pt idx="321">
                  <c:v>141482.26999999999</c:v>
                </c:pt>
                <c:pt idx="322">
                  <c:v>141595.69</c:v>
                </c:pt>
                <c:pt idx="323">
                  <c:v>141706.31</c:v>
                </c:pt>
                <c:pt idx="324">
                  <c:v>141814.10999999999</c:v>
                </c:pt>
                <c:pt idx="325">
                  <c:v>141919.09</c:v>
                </c:pt>
                <c:pt idx="326">
                  <c:v>142021.24</c:v>
                </c:pt>
                <c:pt idx="327">
                  <c:v>142120.54999999999</c:v>
                </c:pt>
                <c:pt idx="328">
                  <c:v>142217</c:v>
                </c:pt>
                <c:pt idx="329">
                  <c:v>142310.59</c:v>
                </c:pt>
                <c:pt idx="330">
                  <c:v>142401.31</c:v>
                </c:pt>
                <c:pt idx="331">
                  <c:v>142489.15</c:v>
                </c:pt>
                <c:pt idx="332">
                  <c:v>142574.1</c:v>
                </c:pt>
                <c:pt idx="333">
                  <c:v>142656.15</c:v>
                </c:pt>
                <c:pt idx="334">
                  <c:v>142735.29</c:v>
                </c:pt>
                <c:pt idx="335">
                  <c:v>142811.51</c:v>
                </c:pt>
                <c:pt idx="336">
                  <c:v>142884.81</c:v>
                </c:pt>
                <c:pt idx="337">
                  <c:v>142955.17000000001</c:v>
                </c:pt>
                <c:pt idx="338">
                  <c:v>143022.57999999999</c:v>
                </c:pt>
                <c:pt idx="339">
                  <c:v>143087.03</c:v>
                </c:pt>
                <c:pt idx="340">
                  <c:v>143148.51</c:v>
                </c:pt>
                <c:pt idx="341">
                  <c:v>143207.01</c:v>
                </c:pt>
                <c:pt idx="342">
                  <c:v>143262.53</c:v>
                </c:pt>
                <c:pt idx="343">
                  <c:v>143315.04999999999</c:v>
                </c:pt>
                <c:pt idx="344">
                  <c:v>143364.56</c:v>
                </c:pt>
                <c:pt idx="345">
                  <c:v>143411.04999999999</c:v>
                </c:pt>
                <c:pt idx="346">
                  <c:v>143454.51999999999</c:v>
                </c:pt>
                <c:pt idx="347">
                  <c:v>143494.95000000001</c:v>
                </c:pt>
                <c:pt idx="348">
                  <c:v>143532.32999999999</c:v>
                </c:pt>
                <c:pt idx="349">
                  <c:v>143566.65</c:v>
                </c:pt>
                <c:pt idx="350">
                  <c:v>143597.9</c:v>
                </c:pt>
                <c:pt idx="351">
                  <c:v>143626.07999999999</c:v>
                </c:pt>
                <c:pt idx="352">
                  <c:v>143651.17000000001</c:v>
                </c:pt>
                <c:pt idx="353">
                  <c:v>143673.16</c:v>
                </c:pt>
                <c:pt idx="354">
                  <c:v>143692.04</c:v>
                </c:pt>
                <c:pt idx="355">
                  <c:v>143707.79999999999</c:v>
                </c:pt>
                <c:pt idx="356">
                  <c:v>143720.43</c:v>
                </c:pt>
                <c:pt idx="357">
                  <c:v>143729.92000000001</c:v>
                </c:pt>
                <c:pt idx="358">
                  <c:v>143736.26</c:v>
                </c:pt>
                <c:pt idx="359">
                  <c:v>143739.43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D-44C2-AC16-6396E0008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30"/>
        <c:axId val="1525248207"/>
        <c:axId val="1"/>
      </c:barChart>
      <c:dateAx>
        <c:axId val="1525248207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l"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D A T E</a:t>
                </a:r>
              </a:p>
            </c:rich>
          </c:tx>
          <c:layout>
            <c:manualLayout>
              <c:xMode val="edge"/>
              <c:yMode val="edge"/>
              <c:x val="1.4349647941291028E-2"/>
              <c:y val="0.74964973011992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0"/>
        <c:lblOffset val="100"/>
        <c:baseTimeUnit val="months"/>
      </c:date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6.06590486698669E-5"/>
              <c:y val="5.6742490115334757E-3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248207"/>
        <c:crosses val="autoZero"/>
        <c:crossBetween val="midCat"/>
        <c:maj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chemeClr val="bg1">
            <a:lumMod val="5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E3E3E3"/>
    </a:solidFill>
    <a:ln w="3175">
      <a:solidFill>
        <a:srgbClr val="0000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833</xdr:row>
      <xdr:rowOff>22860</xdr:rowOff>
    </xdr:from>
    <xdr:to>
      <xdr:col>17</xdr:col>
      <xdr:colOff>3236595</xdr:colOff>
      <xdr:row>833</xdr:row>
      <xdr:rowOff>22860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5D144DFC-C1E8-4609-9D9C-8C45D360AA72}"/>
            </a:ext>
          </a:extLst>
        </xdr:cNvPr>
        <xdr:cNvSpPr>
          <a:spLocks noChangeShapeType="1"/>
        </xdr:cNvSpPr>
      </xdr:nvSpPr>
      <xdr:spPr bwMode="auto">
        <a:xfrm>
          <a:off x="0" y="139834620"/>
          <a:ext cx="143770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71717</xdr:colOff>
      <xdr:row>0</xdr:row>
      <xdr:rowOff>56589</xdr:rowOff>
    </xdr:from>
    <xdr:to>
      <xdr:col>94</xdr:col>
      <xdr:colOff>286871</xdr:colOff>
      <xdr:row>28</xdr:row>
      <xdr:rowOff>17929</xdr:rowOff>
    </xdr:to>
    <xdr:graphicFrame macro="">
      <xdr:nvGraphicFramePr>
        <xdr:cNvPr id="1534" name="Chart 2">
          <a:extLst>
            <a:ext uri="{FF2B5EF4-FFF2-40B4-BE49-F238E27FC236}">
              <a16:creationId xmlns:a16="http://schemas.microsoft.com/office/drawing/2014/main" id="{AC23C304-5148-40DB-9017-C5433B717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0.39242</cdr:x>
      <cdr:y>0.06875</cdr:y>
    </cdr:from>
    <cdr:to>
      <cdr:x>0.47765</cdr:x>
      <cdr:y>0.25154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55386" y="335777"/>
          <a:ext cx="5159405" cy="89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To Change Range of Graph: </a:t>
          </a:r>
        </a:p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   Right Click once on Principal or Interest graph, Left Click once on Select Data...,</a:t>
          </a:r>
        </a:p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   Left-click Vertical or Horizontal axis, Left-click Edi</a:t>
          </a:r>
          <a:r>
            <a:rPr lang="en-US" sz="1000" b="1" i="0" u="sng" strike="noStrike" baseline="0">
              <a:solidFill>
                <a:srgbClr val="FFFF00"/>
              </a:solidFill>
              <a:latin typeface="Arial"/>
              <a:cs typeface="Arial"/>
            </a:rPr>
            <a:t>t</a:t>
          </a: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, and change end-of-range.</a:t>
          </a:r>
        </a:p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   Example1:  Principal=Sheet1!$O$33:$O$400   Interest=Sheet1!$E$33:$E$400</a:t>
          </a:r>
        </a:p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   Example2:  Principal=Sheet1!$O$33:$O$833   Interest=Sheet1!$E$33:$E$833</a:t>
          </a:r>
        </a:p>
      </cdr:txBody>
    </cdr:sp>
  </cdr:relSizeAnchor>
  <cdr:relSizeAnchor xmlns:cdr="http://schemas.openxmlformats.org/drawingml/2006/chartDrawing">
    <cdr:from>
      <cdr:x>0.47922</cdr:x>
      <cdr:y>0.0797</cdr:y>
    </cdr:from>
    <cdr:to>
      <cdr:x>0.49805</cdr:x>
      <cdr:y>0.21299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3F2DAE7-E1A1-444D-8632-3F066BA1C4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009340" y="388621"/>
          <a:ext cx="1139863" cy="64997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Q2935"/>
  <sheetViews>
    <sheetView tabSelected="1" zoomScaleNormal="100" workbookViewId="0"/>
  </sheetViews>
  <sheetFormatPr defaultColWidth="0" defaultRowHeight="13.2" zeroHeight="1" x14ac:dyDescent="0.25"/>
  <cols>
    <col min="1" max="1" width="2.109375" style="81" customWidth="1"/>
    <col min="2" max="2" width="5" style="81" customWidth="1"/>
    <col min="3" max="3" width="7.88671875" style="81" customWidth="1"/>
    <col min="4" max="4" width="7.44140625" style="81" customWidth="1"/>
    <col min="5" max="5" width="11.33203125" style="81" customWidth="1"/>
    <col min="6" max="6" width="12.44140625" style="81" customWidth="1"/>
    <col min="7" max="7" width="13" style="81" customWidth="1"/>
    <col min="8" max="8" width="1.6640625" style="81" customWidth="1"/>
    <col min="9" max="9" width="12.109375" style="81" customWidth="1"/>
    <col min="10" max="10" width="13.109375" style="81" customWidth="1"/>
    <col min="11" max="11" width="15.44140625" style="81" customWidth="1"/>
    <col min="12" max="12" width="1.44140625" style="81" customWidth="1"/>
    <col min="13" max="13" width="15" style="81" customWidth="1"/>
    <col min="14" max="14" width="16" style="81" customWidth="1"/>
    <col min="15" max="15" width="16.21875" style="81" customWidth="1"/>
    <col min="16" max="16" width="6.109375" style="81" customWidth="1"/>
    <col min="17" max="17" width="1.21875" style="81" customWidth="1"/>
    <col min="18" max="18" width="69.109375" style="81" customWidth="1"/>
    <col min="19" max="19" width="13.109375" style="81" customWidth="1"/>
    <col min="20" max="20" width="13.5546875" style="81" customWidth="1"/>
    <col min="21" max="91" width="8.88671875" style="81" customWidth="1"/>
    <col min="92" max="92" width="41.5546875" style="81" customWidth="1"/>
    <col min="93" max="93" width="33.21875" style="81" customWidth="1"/>
    <col min="94" max="94" width="70.5546875" style="81" customWidth="1"/>
    <col min="95" max="95" width="8.88671875" style="81" customWidth="1"/>
    <col min="96" max="16384" width="8.88671875" style="81" hidden="1"/>
  </cols>
  <sheetData>
    <row r="1" spans="1:20" customFormat="1" ht="10.199999999999999" customHeight="1" thickBot="1" x14ac:dyDescent="0.3">
      <c r="A1" s="48"/>
      <c r="Q1" s="5"/>
      <c r="R1" s="5"/>
      <c r="S1" s="5"/>
      <c r="T1" s="5"/>
    </row>
    <row r="2" spans="1:20" customFormat="1" ht="16.8" thickBot="1" x14ac:dyDescent="0.35">
      <c r="B2" s="52" t="s">
        <v>69</v>
      </c>
      <c r="C2" s="53"/>
      <c r="D2" s="53"/>
      <c r="E2" s="53"/>
      <c r="F2" s="53"/>
      <c r="G2" s="53"/>
      <c r="H2" s="54"/>
      <c r="I2" s="55"/>
      <c r="J2" s="55"/>
      <c r="K2" s="55"/>
      <c r="L2" s="55"/>
      <c r="M2" s="55"/>
      <c r="N2" s="55"/>
      <c r="O2" s="56"/>
      <c r="Q2" s="5"/>
      <c r="R2" s="5" t="s">
        <v>18</v>
      </c>
      <c r="S2" s="5"/>
      <c r="T2" s="5"/>
    </row>
    <row r="3" spans="1:20" customFormat="1" ht="16.2" thickBot="1" x14ac:dyDescent="0.35">
      <c r="B3" s="84" t="s">
        <v>52</v>
      </c>
      <c r="C3" s="8"/>
      <c r="D3" s="116"/>
      <c r="E3" s="92"/>
      <c r="I3" s="49" t="s">
        <v>22</v>
      </c>
      <c r="J3" s="50"/>
      <c r="K3" s="50"/>
      <c r="L3" s="50"/>
      <c r="M3" s="50"/>
      <c r="N3" s="50"/>
      <c r="O3" s="51"/>
      <c r="Q3" s="5"/>
      <c r="R3" s="5"/>
      <c r="S3" s="5"/>
      <c r="T3" s="5"/>
    </row>
    <row r="4" spans="1:20" customFormat="1" ht="18" x14ac:dyDescent="0.35">
      <c r="B4" s="38" t="s">
        <v>11</v>
      </c>
      <c r="C4" s="39"/>
      <c r="D4" s="39"/>
      <c r="E4" s="39"/>
      <c r="F4" s="40"/>
      <c r="I4" s="32" t="s">
        <v>56</v>
      </c>
      <c r="J4" s="28"/>
      <c r="K4" s="28"/>
      <c r="L4" s="28"/>
      <c r="M4" s="28"/>
      <c r="N4" s="28"/>
      <c r="O4" s="94">
        <f>ROUND(F13*( F15 *(1+F15)^F16) / ((1+F15)^F16 -1),2)</f>
        <v>954.83</v>
      </c>
      <c r="Q4" s="5"/>
      <c r="R4" s="5"/>
      <c r="S4" s="5"/>
      <c r="T4" s="5"/>
    </row>
    <row r="5" spans="1:20" customFormat="1" x14ac:dyDescent="0.25">
      <c r="B5" s="41" t="s">
        <v>24</v>
      </c>
      <c r="C5" s="42"/>
      <c r="D5" s="42"/>
      <c r="E5" s="42"/>
      <c r="F5" s="43"/>
      <c r="I5" s="33" t="s">
        <v>54</v>
      </c>
      <c r="J5" s="29"/>
      <c r="K5" s="29"/>
      <c r="L5" s="29"/>
      <c r="M5" s="29"/>
      <c r="N5" s="29"/>
      <c r="O5" s="59">
        <f>$F$16</f>
        <v>360</v>
      </c>
      <c r="Q5" s="5"/>
      <c r="R5" s="5"/>
      <c r="S5" s="5"/>
      <c r="T5" s="5"/>
    </row>
    <row r="6" spans="1:20" customFormat="1" ht="13.8" thickBot="1" x14ac:dyDescent="0.3">
      <c r="B6" s="44"/>
      <c r="C6" s="45"/>
      <c r="D6" s="45"/>
      <c r="E6" s="45"/>
      <c r="F6" s="46"/>
      <c r="I6" s="33" t="s">
        <v>55</v>
      </c>
      <c r="J6" s="29"/>
      <c r="K6" s="29"/>
      <c r="L6" s="29"/>
      <c r="M6" s="29"/>
      <c r="N6" s="29"/>
      <c r="O6" s="59">
        <f>F15</f>
        <v>3.3333333333333335E-3</v>
      </c>
      <c r="Q6" s="5"/>
      <c r="R6" s="5"/>
      <c r="S6" s="5"/>
      <c r="T6" s="5"/>
    </row>
    <row r="7" spans="1:20" customFormat="1" x14ac:dyDescent="0.25">
      <c r="B7" s="38" t="s">
        <v>12</v>
      </c>
      <c r="C7" s="39"/>
      <c r="D7" s="39"/>
      <c r="E7" s="39"/>
      <c r="F7" s="40"/>
      <c r="I7" s="33" t="s">
        <v>26</v>
      </c>
      <c r="J7" s="29"/>
      <c r="K7" s="29"/>
      <c r="L7" s="29"/>
      <c r="M7" s="29"/>
      <c r="N7" s="29"/>
      <c r="O7" s="59">
        <f>$K$13</f>
        <v>12</v>
      </c>
      <c r="Q7" s="5"/>
      <c r="R7" s="5"/>
      <c r="S7" s="5"/>
      <c r="T7" s="5"/>
    </row>
    <row r="8" spans="1:20" customFormat="1" ht="13.8" thickBot="1" x14ac:dyDescent="0.3">
      <c r="B8" s="44" t="s">
        <v>13</v>
      </c>
      <c r="C8" s="45"/>
      <c r="D8" s="45"/>
      <c r="E8" s="45"/>
      <c r="F8" s="46"/>
      <c r="I8" s="33" t="s">
        <v>57</v>
      </c>
      <c r="J8" s="29"/>
      <c r="K8" s="29"/>
      <c r="L8" s="29"/>
      <c r="M8" s="29"/>
      <c r="N8" s="29"/>
      <c r="O8" s="60">
        <f>ROUND((F14/(K13*100))*F13,2)</f>
        <v>666.67</v>
      </c>
      <c r="Q8" s="5"/>
      <c r="R8" s="5"/>
      <c r="S8" s="5"/>
      <c r="T8" s="5"/>
    </row>
    <row r="9" spans="1:20" customFormat="1" ht="13.8" x14ac:dyDescent="0.25">
      <c r="B9" s="38" t="s">
        <v>14</v>
      </c>
      <c r="C9" s="39"/>
      <c r="D9" s="39" t="s">
        <v>17</v>
      </c>
      <c r="E9" s="39"/>
      <c r="F9" s="40"/>
      <c r="I9" s="63" t="s">
        <v>58</v>
      </c>
      <c r="K9" s="10"/>
      <c r="L9" s="10"/>
      <c r="M9" s="11"/>
      <c r="O9" s="61" t="str">
        <f>FIXED(100*(F15*K13),6)&amp;"%"</f>
        <v>4.000000%</v>
      </c>
      <c r="Q9" s="5"/>
      <c r="R9" s="5"/>
      <c r="S9" s="5"/>
      <c r="T9" s="5"/>
    </row>
    <row r="10" spans="1:20" customFormat="1" ht="18.600000000000001" thickBot="1" x14ac:dyDescent="0.4">
      <c r="B10" s="41" t="s">
        <v>15</v>
      </c>
      <c r="C10" s="42"/>
      <c r="D10" s="42"/>
      <c r="E10" s="42"/>
      <c r="F10" s="43"/>
      <c r="I10" s="64" t="s">
        <v>59</v>
      </c>
      <c r="J10" s="3"/>
      <c r="K10" s="58"/>
      <c r="L10" s="58"/>
      <c r="M10" s="3"/>
      <c r="N10" s="3"/>
      <c r="O10" s="62" t="str">
        <f>FIXED(100*(((1+F15)^(K13))-1),6)&amp;"%"</f>
        <v>4.074154%</v>
      </c>
      <c r="Q10" s="5"/>
      <c r="R10" s="5"/>
      <c r="S10" s="5"/>
      <c r="T10" s="5"/>
    </row>
    <row r="11" spans="1:20" customFormat="1" ht="13.8" thickBot="1" x14ac:dyDescent="0.3">
      <c r="B11" s="47" t="s">
        <v>16</v>
      </c>
      <c r="C11" s="45"/>
      <c r="D11" s="45"/>
      <c r="E11" s="45"/>
      <c r="F11" s="46"/>
      <c r="K11" s="10"/>
      <c r="L11" s="10"/>
      <c r="Q11" s="6"/>
      <c r="R11" s="5"/>
      <c r="S11" s="5"/>
      <c r="T11" s="5"/>
    </row>
    <row r="12" spans="1:20" customFormat="1" ht="7.2" customHeight="1" thickBot="1" x14ac:dyDescent="0.3">
      <c r="N12" s="1"/>
      <c r="Q12" s="6"/>
      <c r="R12" s="5"/>
      <c r="S12" s="5"/>
      <c r="T12" s="5"/>
    </row>
    <row r="13" spans="1:20" customFormat="1" ht="16.2" thickBot="1" x14ac:dyDescent="0.35">
      <c r="B13" s="36" t="s">
        <v>64</v>
      </c>
      <c r="C13" s="91"/>
      <c r="D13" s="37"/>
      <c r="E13" s="57"/>
      <c r="F13" s="96">
        <v>200000</v>
      </c>
      <c r="G13" s="97"/>
      <c r="I13" s="36" t="s">
        <v>60</v>
      </c>
      <c r="J13" s="57"/>
      <c r="K13" s="93">
        <v>12</v>
      </c>
      <c r="L13" s="24"/>
      <c r="M13" s="27" t="s">
        <v>37</v>
      </c>
      <c r="N13" s="28"/>
      <c r="O13" s="30"/>
      <c r="P13" s="29"/>
      <c r="Q13" s="6"/>
      <c r="R13" s="5"/>
      <c r="S13" s="5"/>
      <c r="T13" s="5"/>
    </row>
    <row r="14" spans="1:20" customFormat="1" ht="18" thickBot="1" x14ac:dyDescent="0.35">
      <c r="B14" s="36" t="s">
        <v>65</v>
      </c>
      <c r="C14" s="91"/>
      <c r="D14" s="37"/>
      <c r="E14" s="57"/>
      <c r="F14" s="98">
        <v>4</v>
      </c>
      <c r="G14" s="97"/>
      <c r="H14" s="25"/>
      <c r="I14" s="36" t="s">
        <v>61</v>
      </c>
      <c r="J14" s="57"/>
      <c r="K14" s="95">
        <f>$O$4</f>
        <v>954.83</v>
      </c>
      <c r="L14" s="24"/>
      <c r="M14" s="31" t="s">
        <v>68</v>
      </c>
      <c r="N14" s="101">
        <v>0</v>
      </c>
      <c r="O14" s="97"/>
      <c r="Q14" s="6"/>
      <c r="R14" s="5"/>
      <c r="S14" s="5"/>
      <c r="T14" s="5"/>
    </row>
    <row r="15" spans="1:20" customFormat="1" ht="16.2" thickBot="1" x14ac:dyDescent="0.35">
      <c r="B15" s="36" t="s">
        <v>66</v>
      </c>
      <c r="C15" s="91"/>
      <c r="D15" s="37"/>
      <c r="E15" s="57"/>
      <c r="F15" s="99">
        <f>(+F14/(100 *K13))</f>
        <v>3.3333333333333335E-3</v>
      </c>
      <c r="G15" s="100"/>
      <c r="I15" s="36" t="s">
        <v>62</v>
      </c>
      <c r="J15" s="57"/>
      <c r="K15" s="93">
        <v>2019</v>
      </c>
      <c r="L15" s="24"/>
      <c r="M15" s="12"/>
      <c r="N15" s="1"/>
      <c r="O15" s="2"/>
      <c r="Q15" s="6"/>
      <c r="R15" s="5"/>
      <c r="S15" s="5"/>
      <c r="T15" s="5"/>
    </row>
    <row r="16" spans="1:20" customFormat="1" ht="16.2" thickBot="1" x14ac:dyDescent="0.35">
      <c r="B16" s="36" t="s">
        <v>67</v>
      </c>
      <c r="C16" s="91"/>
      <c r="D16" s="37"/>
      <c r="E16" s="57"/>
      <c r="F16" s="102">
        <v>360</v>
      </c>
      <c r="G16" s="103"/>
      <c r="I16" s="36" t="s">
        <v>63</v>
      </c>
      <c r="J16" s="57"/>
      <c r="K16" s="93">
        <v>1</v>
      </c>
      <c r="L16" s="24"/>
      <c r="M16" s="9"/>
      <c r="N16" s="26"/>
      <c r="O16" s="4"/>
      <c r="Q16" s="6"/>
      <c r="R16" s="5"/>
      <c r="S16" s="5"/>
      <c r="T16" s="5"/>
    </row>
    <row r="17" spans="2:20" customFormat="1" ht="6.6" customHeight="1" x14ac:dyDescent="0.25">
      <c r="O17" s="1"/>
      <c r="P17" s="1"/>
      <c r="Q17" s="6"/>
      <c r="R17" s="5"/>
      <c r="S17" s="5"/>
      <c r="T17" s="5"/>
    </row>
    <row r="18" spans="2:20" customFormat="1" ht="13.8" x14ac:dyDescent="0.25">
      <c r="B18" s="67" t="s">
        <v>53</v>
      </c>
      <c r="O18" s="1"/>
      <c r="P18" s="1"/>
      <c r="Q18" s="6"/>
      <c r="R18" s="5"/>
      <c r="S18" s="5"/>
      <c r="T18" s="5"/>
    </row>
    <row r="19" spans="2:20" customFormat="1" x14ac:dyDescent="0.25">
      <c r="B19" s="104" t="s">
        <v>49</v>
      </c>
      <c r="F19" s="81"/>
      <c r="M19" s="67"/>
      <c r="R19" s="5"/>
      <c r="S19" s="5"/>
      <c r="T19" s="5"/>
    </row>
    <row r="20" spans="2:20" customFormat="1" ht="13.8" x14ac:dyDescent="0.25">
      <c r="B20" s="67" t="s">
        <v>47</v>
      </c>
      <c r="F20" s="67"/>
      <c r="I20" s="67" t="s">
        <v>48</v>
      </c>
      <c r="M20" s="67"/>
      <c r="R20" s="5"/>
      <c r="S20" s="5"/>
      <c r="T20" s="5"/>
    </row>
    <row r="21" spans="2:20" customFormat="1" x14ac:dyDescent="0.25">
      <c r="B21" s="105" t="s">
        <v>40</v>
      </c>
      <c r="K21" s="81"/>
      <c r="P21" s="1"/>
      <c r="Q21" s="6"/>
      <c r="R21" s="5"/>
      <c r="S21" s="5"/>
      <c r="T21" s="5"/>
    </row>
    <row r="22" spans="2:20" customFormat="1" x14ac:dyDescent="0.25">
      <c r="B22" s="106" t="s">
        <v>38</v>
      </c>
      <c r="M22" s="72"/>
      <c r="P22" s="1"/>
      <c r="Q22" s="6"/>
      <c r="R22" s="5"/>
      <c r="S22" s="5"/>
      <c r="T22" s="5"/>
    </row>
    <row r="23" spans="2:20" customFormat="1" x14ac:dyDescent="0.25">
      <c r="B23" s="106" t="s">
        <v>39</v>
      </c>
      <c r="P23" s="1"/>
      <c r="Q23" s="6"/>
      <c r="R23" s="5"/>
      <c r="S23" s="5"/>
      <c r="T23" s="5"/>
    </row>
    <row r="24" spans="2:20" customFormat="1" x14ac:dyDescent="0.25">
      <c r="B24" s="106" t="s">
        <v>50</v>
      </c>
      <c r="O24" s="1"/>
      <c r="P24" s="1"/>
      <c r="Q24" s="6"/>
      <c r="R24" s="5"/>
      <c r="S24" s="5"/>
      <c r="T24" s="5"/>
    </row>
    <row r="25" spans="2:20" customFormat="1" x14ac:dyDescent="0.25">
      <c r="B25" s="106" t="s">
        <v>41</v>
      </c>
      <c r="M25" s="85" t="str">
        <f>INDEX(Q33:Q833,MATCH(TRUE,INDEX((Q33:Q833&lt;&gt;0),0),0))</f>
        <v>Final Payment# 360; Year #30; Date: 12/1/2048</v>
      </c>
      <c r="O25" s="1"/>
      <c r="P25" s="1"/>
      <c r="Q25" s="6"/>
      <c r="R25" s="5"/>
      <c r="S25" s="5"/>
      <c r="T25" s="5"/>
    </row>
    <row r="26" spans="2:20" customFormat="1" x14ac:dyDescent="0.25">
      <c r="B26" s="65" t="s">
        <v>42</v>
      </c>
      <c r="M26" t="s">
        <v>29</v>
      </c>
      <c r="O26" s="68">
        <f>MAX(G33:G1322)</f>
        <v>143739.43</v>
      </c>
      <c r="P26" s="1"/>
      <c r="Q26" s="6"/>
      <c r="R26" s="5"/>
      <c r="S26" s="5"/>
      <c r="T26" s="5"/>
    </row>
    <row r="27" spans="2:20" customFormat="1" x14ac:dyDescent="0.25">
      <c r="B27" s="67" t="s">
        <v>51</v>
      </c>
      <c r="M27" t="s">
        <v>28</v>
      </c>
      <c r="O27" s="69">
        <f>MAX(J33:J1322)</f>
        <v>200000</v>
      </c>
      <c r="P27" s="1"/>
      <c r="Q27" s="6"/>
      <c r="R27" s="5"/>
      <c r="S27" s="5"/>
      <c r="T27" s="5"/>
    </row>
    <row r="28" spans="2:20" customFormat="1" x14ac:dyDescent="0.25">
      <c r="B28" s="67" t="s">
        <v>43</v>
      </c>
      <c r="M28" t="s">
        <v>30</v>
      </c>
      <c r="O28" s="70">
        <f>MAX(K33:K1322)</f>
        <v>343739.43</v>
      </c>
      <c r="P28" s="1"/>
      <c r="Q28" s="6"/>
      <c r="R28" s="5"/>
      <c r="S28" s="5"/>
      <c r="T28" s="5"/>
    </row>
    <row r="29" spans="2:20" customFormat="1" ht="6.6" customHeight="1" thickBot="1" x14ac:dyDescent="0.3">
      <c r="C29" s="11"/>
      <c r="Q29" s="5"/>
      <c r="R29" s="5"/>
      <c r="S29" s="5"/>
      <c r="T29" s="5"/>
    </row>
    <row r="30" spans="2:20" customFormat="1" x14ac:dyDescent="0.25">
      <c r="B30" s="21" t="s">
        <v>19</v>
      </c>
      <c r="C30" s="66" t="s">
        <v>35</v>
      </c>
      <c r="D30" s="66" t="s">
        <v>36</v>
      </c>
      <c r="E30" s="66" t="s">
        <v>25</v>
      </c>
      <c r="F30" s="21" t="s">
        <v>0</v>
      </c>
      <c r="G30" s="21" t="s">
        <v>1</v>
      </c>
      <c r="H30" s="21"/>
      <c r="I30" s="21" t="s">
        <v>0</v>
      </c>
      <c r="J30" s="21" t="s">
        <v>1</v>
      </c>
      <c r="K30" s="21" t="s">
        <v>1</v>
      </c>
      <c r="L30" s="21"/>
      <c r="M30" s="21" t="s">
        <v>2</v>
      </c>
      <c r="N30" s="21" t="s">
        <v>3</v>
      </c>
      <c r="O30" s="87" t="s">
        <v>4</v>
      </c>
      <c r="P30" s="87" t="s">
        <v>32</v>
      </c>
      <c r="Q30" s="115"/>
      <c r="R30" s="90" t="s">
        <v>27</v>
      </c>
      <c r="S30" s="107" t="s">
        <v>44</v>
      </c>
      <c r="T30" s="35"/>
    </row>
    <row r="31" spans="2:20" customFormat="1" x14ac:dyDescent="0.25">
      <c r="B31" s="22" t="s">
        <v>20</v>
      </c>
      <c r="C31" s="22"/>
      <c r="D31" s="22"/>
      <c r="E31" s="13"/>
      <c r="F31" s="22" t="s">
        <v>31</v>
      </c>
      <c r="G31" s="22" t="s">
        <v>31</v>
      </c>
      <c r="H31" s="22"/>
      <c r="I31" s="22" t="s">
        <v>5</v>
      </c>
      <c r="J31" s="22" t="s">
        <v>5</v>
      </c>
      <c r="K31" s="22" t="s">
        <v>6</v>
      </c>
      <c r="L31" s="22"/>
      <c r="M31" s="22" t="s">
        <v>5</v>
      </c>
      <c r="N31" s="22" t="s">
        <v>7</v>
      </c>
      <c r="O31" s="88" t="s">
        <v>7</v>
      </c>
      <c r="P31" s="88" t="s">
        <v>33</v>
      </c>
      <c r="Q31" s="2"/>
      <c r="R31" s="2"/>
      <c r="S31" s="108" t="s">
        <v>45</v>
      </c>
      <c r="T31" s="35"/>
    </row>
    <row r="32" spans="2:20" customFormat="1" ht="13.8" thickBot="1" x14ac:dyDescent="0.3">
      <c r="B32" s="73" t="s">
        <v>34</v>
      </c>
      <c r="C32" s="23"/>
      <c r="D32" s="23"/>
      <c r="E32" s="14"/>
      <c r="F32" s="23" t="s">
        <v>8</v>
      </c>
      <c r="G32" s="23" t="s">
        <v>8</v>
      </c>
      <c r="H32" s="23"/>
      <c r="I32" s="23" t="s">
        <v>9</v>
      </c>
      <c r="J32" s="23" t="s">
        <v>9</v>
      </c>
      <c r="K32" s="23" t="s">
        <v>10</v>
      </c>
      <c r="L32" s="23"/>
      <c r="M32" s="23" t="s">
        <v>9</v>
      </c>
      <c r="N32" s="23" t="s">
        <v>9</v>
      </c>
      <c r="O32" s="89" t="s">
        <v>9</v>
      </c>
      <c r="P32" s="89" t="s">
        <v>21</v>
      </c>
      <c r="Q32" s="4"/>
      <c r="R32" s="4"/>
      <c r="S32" s="108" t="s">
        <v>46</v>
      </c>
      <c r="T32" s="35"/>
    </row>
    <row r="33" spans="2:20" customFormat="1" x14ac:dyDescent="0.25">
      <c r="B33" s="110">
        <v>0</v>
      </c>
      <c r="C33" s="111">
        <f>$K$16-12/$K$13</f>
        <v>0</v>
      </c>
      <c r="D33" s="110">
        <f>IF(C33&gt;=12,$K$15-1,$K$15)</f>
        <v>2019</v>
      </c>
      <c r="E33" s="112">
        <f>DATE(D33,TRUNC(C33),1+(C33-TRUNC(C33))* (IF(TRUNC(C33)=2,28.5,IF(OR(TRUNC(C33)=1,TRUNC(C33)=3,TRUNC(C33)=5,TRUNC(C33)=7,TRUNC(C33)=8,TRUNC(C33)=10,TRUNC(C33)=12),31,30))))</f>
        <v>43435</v>
      </c>
      <c r="F33" s="113">
        <v>0</v>
      </c>
      <c r="G33" s="113">
        <v>0</v>
      </c>
      <c r="H33" s="113"/>
      <c r="I33" s="113">
        <v>0</v>
      </c>
      <c r="J33" s="113">
        <v>0</v>
      </c>
      <c r="K33" s="113">
        <v>0</v>
      </c>
      <c r="L33" s="113"/>
      <c r="M33" s="113">
        <v>0</v>
      </c>
      <c r="N33" s="114">
        <f>$F$13</f>
        <v>200000</v>
      </c>
      <c r="O33" s="114">
        <f>$F$13</f>
        <v>200000</v>
      </c>
      <c r="P33" s="109">
        <v>0</v>
      </c>
      <c r="Q33" s="86">
        <f>IF(AND(O33=0,F33&gt;0),"Final Payment# " &amp; B33 &amp; "; Year #" &amp; P33 &amp; "; Date: " &amp; TEXT(E33,"m/d/yyyy"),0)</f>
        <v>0</v>
      </c>
      <c r="R33" s="18"/>
      <c r="S33" s="79">
        <f>+I33+M33</f>
        <v>0</v>
      </c>
    </row>
    <row r="34" spans="2:20" customFormat="1" x14ac:dyDescent="0.25">
      <c r="B34" s="20">
        <v>1</v>
      </c>
      <c r="C34" s="71">
        <f>IF(C33&gt;=(12.99999-12/$K$13), 1,  C33+12/$K$13)</f>
        <v>1</v>
      </c>
      <c r="D34" s="16">
        <f>IF(AND(C34=1, B34&gt;1),D33+1,D33)</f>
        <v>2019</v>
      </c>
      <c r="E34" s="17">
        <f>DATE(D34,TRUNC(C34),1+(C34-TRUNC(C34))* (IF(TRUNC(C34)=2,28.5,IF(OR(TRUNC(C34)=1,TRUNC(C34)=3,TRUNC(C34)=5,TRUNC(C34)=7,TRUNC(C34)=8,TRUNC(C34)=10,TRUNC(C34)=12),31,30))))</f>
        <v>43466</v>
      </c>
      <c r="F34" s="1">
        <f>ROUND(IF(O33&gt;0,($F$14/($K$13*100)*O33),0),2)</f>
        <v>666.67</v>
      </c>
      <c r="G34" s="1">
        <f>ROUND(IF(O33&gt;0,+F34+G33,0),2)</f>
        <v>666.67</v>
      </c>
      <c r="H34" s="1"/>
      <c r="I34" s="1">
        <f>ROUND(IF(O33&gt;0,IF(O33&gt;($K$14+F34),$K$14-F34,O33),0),2)</f>
        <v>288.16000000000003</v>
      </c>
      <c r="J34" s="1">
        <f>ROUND(IF(O33&gt;0,+J33+I34+M34,0),2)</f>
        <v>288.16000000000003</v>
      </c>
      <c r="K34" s="1">
        <f>ROUND(IF(O33&gt;0,J34+G34,0),2)</f>
        <v>954.83</v>
      </c>
      <c r="L34" s="1"/>
      <c r="M34" s="19">
        <f t="shared" ref="M34:M97" si="0">IF(O33&gt;$N$14,IF(O33&gt;=(I34+$N$14),$N$14,(O33-I34)),0)</f>
        <v>0</v>
      </c>
      <c r="N34" s="1">
        <f>ROUND(IF(O33&gt;0,+N33-I34,0),2)</f>
        <v>199711.84</v>
      </c>
      <c r="O34" s="1">
        <f>ROUND(IF(O33&gt;0,(+O33-I34-M34),0),2)</f>
        <v>199711.84</v>
      </c>
      <c r="P34" s="16">
        <f t="shared" ref="P34:P97" si="1">ROUND(DATEDIF($E$34,E34,"y"),1)+1</f>
        <v>1</v>
      </c>
      <c r="Q34" s="86">
        <f t="shared" ref="Q34:Q97" si="2">IF(AND(O34=0,F34&gt;0),"Final Payment# " &amp; B34 &amp; "; Year #" &amp; P34 &amp; "; Date: " &amp; TEXT(E34,"m/d/yyyy"),0)</f>
        <v>0</v>
      </c>
      <c r="R34" s="7"/>
      <c r="S34" s="80">
        <f>F34+I34+M34</f>
        <v>954.82999999999993</v>
      </c>
      <c r="T34" s="1"/>
    </row>
    <row r="35" spans="2:20" customFormat="1" x14ac:dyDescent="0.25">
      <c r="B35" s="20">
        <f t="shared" ref="B35:B98" si="3">+B34+1</f>
        <v>2</v>
      </c>
      <c r="C35" s="71">
        <f t="shared" ref="C35:C98" si="4">IF(C34&gt;=(12.99999-12/$K$13), 1,  C34+12/$K$13)</f>
        <v>2</v>
      </c>
      <c r="D35" s="16">
        <f t="shared" ref="D35:D98" si="5">IF(AND(C35=1, B35&gt;1),D34+1,D34)</f>
        <v>2019</v>
      </c>
      <c r="E35" s="17">
        <f t="shared" ref="E35:E98" si="6">DATE(D35,TRUNC(C35),1+(C35-TRUNC(C35))* (IF(TRUNC(C35)=2,28.5,IF(OR(TRUNC(C35)=1,TRUNC(C35)=3,TRUNC(C35)=5,TRUNC(C35)=7,TRUNC(C35)=8,TRUNC(C35)=10,TRUNC(C35)=12),31,30))))</f>
        <v>43497</v>
      </c>
      <c r="F35" s="1">
        <f t="shared" ref="F35:F98" si="7">ROUND(IF(O34&gt;0,($F$14/($K$13*100)*O34),0),2)</f>
        <v>665.71</v>
      </c>
      <c r="G35" s="1">
        <f t="shared" ref="G35:G98" si="8">ROUND(IF(O34&gt;0,+F35+G34,0),2)</f>
        <v>1332.38</v>
      </c>
      <c r="H35" s="1"/>
      <c r="I35" s="1">
        <f t="shared" ref="I35:I98" si="9">ROUND(IF(O34&gt;0,IF(O34&gt;($K$14+F35),$K$14-F35,O34),0),2)</f>
        <v>289.12</v>
      </c>
      <c r="J35" s="1">
        <f t="shared" ref="J35:J98" si="10">ROUND(IF(O34&gt;0,+J34+I35+M35,0),2)</f>
        <v>577.28</v>
      </c>
      <c r="K35" s="1">
        <f t="shared" ref="K35:K98" si="11">ROUND(IF(O34&gt;0,J35+G35,0),2)</f>
        <v>1909.66</v>
      </c>
      <c r="L35" s="1"/>
      <c r="M35" s="19">
        <f t="shared" si="0"/>
        <v>0</v>
      </c>
      <c r="N35" s="1">
        <f t="shared" ref="N35:N98" si="12">ROUND(IF(O34&gt;0,+N34-I35,0),2)</f>
        <v>199422.72</v>
      </c>
      <c r="O35" s="1">
        <f t="shared" ref="O35:O98" si="13">ROUND(IF(O34&gt;0,(+O34-I35-M35),0),2)</f>
        <v>199422.72</v>
      </c>
      <c r="P35" s="16">
        <f t="shared" si="1"/>
        <v>1</v>
      </c>
      <c r="Q35" s="86">
        <f t="shared" si="2"/>
        <v>0</v>
      </c>
      <c r="R35" s="7"/>
      <c r="S35" s="80">
        <f t="shared" ref="S35:S98" si="14">F35+I35+M35</f>
        <v>954.83</v>
      </c>
      <c r="T35" s="1"/>
    </row>
    <row r="36" spans="2:20" customFormat="1" x14ac:dyDescent="0.25">
      <c r="B36" s="20">
        <f t="shared" si="3"/>
        <v>3</v>
      </c>
      <c r="C36" s="71">
        <f t="shared" si="4"/>
        <v>3</v>
      </c>
      <c r="D36" s="16">
        <f t="shared" si="5"/>
        <v>2019</v>
      </c>
      <c r="E36" s="17">
        <f t="shared" si="6"/>
        <v>43525</v>
      </c>
      <c r="F36" s="1">
        <f t="shared" si="7"/>
        <v>664.74</v>
      </c>
      <c r="G36" s="1">
        <f t="shared" si="8"/>
        <v>1997.12</v>
      </c>
      <c r="H36" s="1"/>
      <c r="I36" s="1">
        <f t="shared" si="9"/>
        <v>290.08999999999997</v>
      </c>
      <c r="J36" s="1">
        <f t="shared" si="10"/>
        <v>867.37</v>
      </c>
      <c r="K36" s="1">
        <f t="shared" si="11"/>
        <v>2864.49</v>
      </c>
      <c r="L36" s="1"/>
      <c r="M36" s="19">
        <f t="shared" si="0"/>
        <v>0</v>
      </c>
      <c r="N36" s="1">
        <f t="shared" si="12"/>
        <v>199132.63</v>
      </c>
      <c r="O36" s="1">
        <f t="shared" si="13"/>
        <v>199132.63</v>
      </c>
      <c r="P36" s="16">
        <f t="shared" si="1"/>
        <v>1</v>
      </c>
      <c r="Q36" s="86">
        <f t="shared" si="2"/>
        <v>0</v>
      </c>
      <c r="R36" s="7"/>
      <c r="S36" s="80">
        <f t="shared" si="14"/>
        <v>954.82999999999993</v>
      </c>
      <c r="T36" s="1"/>
    </row>
    <row r="37" spans="2:20" customFormat="1" x14ac:dyDescent="0.25">
      <c r="B37" s="20">
        <f t="shared" si="3"/>
        <v>4</v>
      </c>
      <c r="C37" s="71">
        <f t="shared" si="4"/>
        <v>4</v>
      </c>
      <c r="D37" s="16">
        <f t="shared" si="5"/>
        <v>2019</v>
      </c>
      <c r="E37" s="17">
        <f t="shared" si="6"/>
        <v>43556</v>
      </c>
      <c r="F37" s="1">
        <f t="shared" si="7"/>
        <v>663.78</v>
      </c>
      <c r="G37" s="1">
        <f t="shared" si="8"/>
        <v>2660.9</v>
      </c>
      <c r="H37" s="1"/>
      <c r="I37" s="1">
        <f t="shared" si="9"/>
        <v>291.05</v>
      </c>
      <c r="J37" s="1">
        <f t="shared" si="10"/>
        <v>1158.42</v>
      </c>
      <c r="K37" s="1">
        <f t="shared" si="11"/>
        <v>3819.32</v>
      </c>
      <c r="L37" s="1"/>
      <c r="M37" s="19">
        <f t="shared" si="0"/>
        <v>0</v>
      </c>
      <c r="N37" s="1">
        <f t="shared" si="12"/>
        <v>198841.58</v>
      </c>
      <c r="O37" s="1">
        <f t="shared" si="13"/>
        <v>198841.58</v>
      </c>
      <c r="P37" s="16">
        <f t="shared" si="1"/>
        <v>1</v>
      </c>
      <c r="Q37" s="86">
        <f t="shared" si="2"/>
        <v>0</v>
      </c>
      <c r="R37" s="7"/>
      <c r="S37" s="80">
        <f t="shared" si="14"/>
        <v>954.82999999999993</v>
      </c>
      <c r="T37" s="1"/>
    </row>
    <row r="38" spans="2:20" customFormat="1" x14ac:dyDescent="0.25">
      <c r="B38" s="20">
        <f t="shared" si="3"/>
        <v>5</v>
      </c>
      <c r="C38" s="71">
        <f t="shared" si="4"/>
        <v>5</v>
      </c>
      <c r="D38" s="16">
        <f t="shared" si="5"/>
        <v>2019</v>
      </c>
      <c r="E38" s="17">
        <f t="shared" si="6"/>
        <v>43586</v>
      </c>
      <c r="F38" s="1">
        <f t="shared" si="7"/>
        <v>662.81</v>
      </c>
      <c r="G38" s="1">
        <f t="shared" si="8"/>
        <v>3323.71</v>
      </c>
      <c r="H38" s="1"/>
      <c r="I38" s="1">
        <f t="shared" si="9"/>
        <v>292.02</v>
      </c>
      <c r="J38" s="1">
        <f t="shared" si="10"/>
        <v>1450.44</v>
      </c>
      <c r="K38" s="1">
        <f t="shared" si="11"/>
        <v>4774.1499999999996</v>
      </c>
      <c r="L38" s="1"/>
      <c r="M38" s="19">
        <f t="shared" si="0"/>
        <v>0</v>
      </c>
      <c r="N38" s="1">
        <f t="shared" si="12"/>
        <v>198549.56</v>
      </c>
      <c r="O38" s="1">
        <f t="shared" si="13"/>
        <v>198549.56</v>
      </c>
      <c r="P38" s="16">
        <f t="shared" si="1"/>
        <v>1</v>
      </c>
      <c r="Q38" s="86">
        <f t="shared" si="2"/>
        <v>0</v>
      </c>
      <c r="R38" s="7"/>
      <c r="S38" s="80">
        <f t="shared" si="14"/>
        <v>954.82999999999993</v>
      </c>
      <c r="T38" s="1"/>
    </row>
    <row r="39" spans="2:20" customFormat="1" x14ac:dyDescent="0.25">
      <c r="B39" s="20">
        <f t="shared" si="3"/>
        <v>6</v>
      </c>
      <c r="C39" s="71">
        <f t="shared" si="4"/>
        <v>6</v>
      </c>
      <c r="D39" s="16">
        <f t="shared" si="5"/>
        <v>2019</v>
      </c>
      <c r="E39" s="17">
        <f t="shared" si="6"/>
        <v>43617</v>
      </c>
      <c r="F39" s="1">
        <f t="shared" si="7"/>
        <v>661.83</v>
      </c>
      <c r="G39" s="1">
        <f t="shared" si="8"/>
        <v>3985.54</v>
      </c>
      <c r="H39" s="1"/>
      <c r="I39" s="1">
        <f t="shared" si="9"/>
        <v>293</v>
      </c>
      <c r="J39" s="1">
        <f t="shared" si="10"/>
        <v>1743.44</v>
      </c>
      <c r="K39" s="1">
        <f t="shared" si="11"/>
        <v>5728.98</v>
      </c>
      <c r="L39" s="1"/>
      <c r="M39" s="19">
        <f t="shared" si="0"/>
        <v>0</v>
      </c>
      <c r="N39" s="1">
        <f t="shared" si="12"/>
        <v>198256.56</v>
      </c>
      <c r="O39" s="1">
        <f t="shared" si="13"/>
        <v>198256.56</v>
      </c>
      <c r="P39" s="16">
        <f t="shared" si="1"/>
        <v>1</v>
      </c>
      <c r="Q39" s="86">
        <f t="shared" si="2"/>
        <v>0</v>
      </c>
      <c r="R39" s="7"/>
      <c r="S39" s="80">
        <f t="shared" si="14"/>
        <v>954.83</v>
      </c>
      <c r="T39" s="1"/>
    </row>
    <row r="40" spans="2:20" customFormat="1" x14ac:dyDescent="0.25">
      <c r="B40" s="20">
        <f t="shared" si="3"/>
        <v>7</v>
      </c>
      <c r="C40" s="71">
        <f t="shared" si="4"/>
        <v>7</v>
      </c>
      <c r="D40" s="16">
        <f t="shared" si="5"/>
        <v>2019</v>
      </c>
      <c r="E40" s="17">
        <f t="shared" si="6"/>
        <v>43647</v>
      </c>
      <c r="F40" s="1">
        <f t="shared" si="7"/>
        <v>660.86</v>
      </c>
      <c r="G40" s="1">
        <f t="shared" si="8"/>
        <v>4646.3999999999996</v>
      </c>
      <c r="H40" s="1"/>
      <c r="I40" s="1">
        <f t="shared" si="9"/>
        <v>293.97000000000003</v>
      </c>
      <c r="J40" s="1">
        <f t="shared" si="10"/>
        <v>2037.41</v>
      </c>
      <c r="K40" s="1">
        <f t="shared" si="11"/>
        <v>6683.81</v>
      </c>
      <c r="L40" s="1"/>
      <c r="M40" s="19">
        <f t="shared" si="0"/>
        <v>0</v>
      </c>
      <c r="N40" s="1">
        <f t="shared" si="12"/>
        <v>197962.59</v>
      </c>
      <c r="O40" s="1">
        <f t="shared" si="13"/>
        <v>197962.59</v>
      </c>
      <c r="P40" s="16">
        <f t="shared" si="1"/>
        <v>1</v>
      </c>
      <c r="Q40" s="86">
        <f t="shared" si="2"/>
        <v>0</v>
      </c>
      <c r="R40" s="7"/>
      <c r="S40" s="80">
        <f t="shared" si="14"/>
        <v>954.83</v>
      </c>
      <c r="T40" s="1"/>
    </row>
    <row r="41" spans="2:20" customFormat="1" x14ac:dyDescent="0.25">
      <c r="B41" s="20">
        <f t="shared" si="3"/>
        <v>8</v>
      </c>
      <c r="C41" s="71">
        <f t="shared" si="4"/>
        <v>8</v>
      </c>
      <c r="D41" s="16">
        <f t="shared" si="5"/>
        <v>2019</v>
      </c>
      <c r="E41" s="17">
        <f t="shared" si="6"/>
        <v>43678</v>
      </c>
      <c r="F41" s="1">
        <f t="shared" si="7"/>
        <v>659.88</v>
      </c>
      <c r="G41" s="1">
        <f t="shared" si="8"/>
        <v>5306.28</v>
      </c>
      <c r="H41" s="1"/>
      <c r="I41" s="1">
        <f t="shared" si="9"/>
        <v>294.95</v>
      </c>
      <c r="J41" s="1">
        <f t="shared" si="10"/>
        <v>2332.36</v>
      </c>
      <c r="K41" s="1">
        <f t="shared" si="11"/>
        <v>7638.64</v>
      </c>
      <c r="L41" s="1"/>
      <c r="M41" s="19">
        <f t="shared" si="0"/>
        <v>0</v>
      </c>
      <c r="N41" s="1">
        <f t="shared" si="12"/>
        <v>197667.64</v>
      </c>
      <c r="O41" s="1">
        <f t="shared" si="13"/>
        <v>197667.64</v>
      </c>
      <c r="P41" s="16">
        <f t="shared" si="1"/>
        <v>1</v>
      </c>
      <c r="Q41" s="86">
        <f t="shared" si="2"/>
        <v>0</v>
      </c>
      <c r="R41" s="7"/>
      <c r="S41" s="80">
        <f t="shared" si="14"/>
        <v>954.82999999999993</v>
      </c>
      <c r="T41" s="1"/>
    </row>
    <row r="42" spans="2:20" customFormat="1" x14ac:dyDescent="0.25">
      <c r="B42" s="20">
        <f t="shared" si="3"/>
        <v>9</v>
      </c>
      <c r="C42" s="71">
        <f t="shared" si="4"/>
        <v>9</v>
      </c>
      <c r="D42" s="16">
        <f t="shared" si="5"/>
        <v>2019</v>
      </c>
      <c r="E42" s="17">
        <f t="shared" si="6"/>
        <v>43709</v>
      </c>
      <c r="F42" s="1">
        <f t="shared" si="7"/>
        <v>658.89</v>
      </c>
      <c r="G42" s="1">
        <f t="shared" si="8"/>
        <v>5965.17</v>
      </c>
      <c r="H42" s="1"/>
      <c r="I42" s="1">
        <f t="shared" si="9"/>
        <v>295.94</v>
      </c>
      <c r="J42" s="1">
        <f t="shared" si="10"/>
        <v>2628.3</v>
      </c>
      <c r="K42" s="1">
        <f t="shared" si="11"/>
        <v>8593.4699999999993</v>
      </c>
      <c r="L42" s="1"/>
      <c r="M42" s="19">
        <f t="shared" si="0"/>
        <v>0</v>
      </c>
      <c r="N42" s="1">
        <f t="shared" si="12"/>
        <v>197371.7</v>
      </c>
      <c r="O42" s="1">
        <f t="shared" si="13"/>
        <v>197371.7</v>
      </c>
      <c r="P42" s="16">
        <f t="shared" si="1"/>
        <v>1</v>
      </c>
      <c r="Q42" s="86">
        <f t="shared" si="2"/>
        <v>0</v>
      </c>
      <c r="R42" s="7"/>
      <c r="S42" s="80">
        <f t="shared" si="14"/>
        <v>954.82999999999993</v>
      </c>
      <c r="T42" s="1"/>
    </row>
    <row r="43" spans="2:20" customFormat="1" x14ac:dyDescent="0.25">
      <c r="B43" s="20">
        <f t="shared" si="3"/>
        <v>10</v>
      </c>
      <c r="C43" s="71">
        <f t="shared" si="4"/>
        <v>10</v>
      </c>
      <c r="D43" s="16">
        <f t="shared" si="5"/>
        <v>2019</v>
      </c>
      <c r="E43" s="17">
        <f t="shared" si="6"/>
        <v>43739</v>
      </c>
      <c r="F43" s="1">
        <f t="shared" si="7"/>
        <v>657.91</v>
      </c>
      <c r="G43" s="1">
        <f t="shared" si="8"/>
        <v>6623.08</v>
      </c>
      <c r="H43" s="1"/>
      <c r="I43" s="1">
        <f t="shared" si="9"/>
        <v>296.92</v>
      </c>
      <c r="J43" s="1">
        <f t="shared" si="10"/>
        <v>2925.22</v>
      </c>
      <c r="K43" s="1">
        <f t="shared" si="11"/>
        <v>9548.2999999999993</v>
      </c>
      <c r="L43" s="1"/>
      <c r="M43" s="19">
        <f t="shared" si="0"/>
        <v>0</v>
      </c>
      <c r="N43" s="1">
        <f t="shared" si="12"/>
        <v>197074.78</v>
      </c>
      <c r="O43" s="1">
        <f t="shared" si="13"/>
        <v>197074.78</v>
      </c>
      <c r="P43" s="16">
        <f t="shared" si="1"/>
        <v>1</v>
      </c>
      <c r="Q43" s="86">
        <f t="shared" si="2"/>
        <v>0</v>
      </c>
      <c r="R43" s="7"/>
      <c r="S43" s="80">
        <f t="shared" si="14"/>
        <v>954.82999999999993</v>
      </c>
      <c r="T43" s="1"/>
    </row>
    <row r="44" spans="2:20" customFormat="1" x14ac:dyDescent="0.25">
      <c r="B44" s="20">
        <f t="shared" si="3"/>
        <v>11</v>
      </c>
      <c r="C44" s="71">
        <f t="shared" si="4"/>
        <v>11</v>
      </c>
      <c r="D44" s="16">
        <f t="shared" si="5"/>
        <v>2019</v>
      </c>
      <c r="E44" s="17">
        <f t="shared" si="6"/>
        <v>43770</v>
      </c>
      <c r="F44" s="1">
        <f t="shared" si="7"/>
        <v>656.92</v>
      </c>
      <c r="G44" s="1">
        <f t="shared" si="8"/>
        <v>7280</v>
      </c>
      <c r="H44" s="1"/>
      <c r="I44" s="1">
        <f t="shared" si="9"/>
        <v>297.91000000000003</v>
      </c>
      <c r="J44" s="1">
        <f t="shared" si="10"/>
        <v>3223.13</v>
      </c>
      <c r="K44" s="1">
        <f t="shared" si="11"/>
        <v>10503.13</v>
      </c>
      <c r="L44" s="1"/>
      <c r="M44" s="19">
        <f t="shared" si="0"/>
        <v>0</v>
      </c>
      <c r="N44" s="1">
        <f t="shared" si="12"/>
        <v>196776.87</v>
      </c>
      <c r="O44" s="1">
        <f t="shared" si="13"/>
        <v>196776.87</v>
      </c>
      <c r="P44" s="16">
        <f t="shared" si="1"/>
        <v>1</v>
      </c>
      <c r="Q44" s="86">
        <f t="shared" si="2"/>
        <v>0</v>
      </c>
      <c r="R44" s="7"/>
      <c r="S44" s="80">
        <f t="shared" si="14"/>
        <v>954.82999999999993</v>
      </c>
      <c r="T44" s="1"/>
    </row>
    <row r="45" spans="2:20" customFormat="1" x14ac:dyDescent="0.25">
      <c r="B45" s="20">
        <f t="shared" si="3"/>
        <v>12</v>
      </c>
      <c r="C45" s="71">
        <f t="shared" si="4"/>
        <v>12</v>
      </c>
      <c r="D45" s="16">
        <f t="shared" si="5"/>
        <v>2019</v>
      </c>
      <c r="E45" s="17">
        <f t="shared" si="6"/>
        <v>43800</v>
      </c>
      <c r="F45" s="1">
        <f t="shared" si="7"/>
        <v>655.92</v>
      </c>
      <c r="G45" s="1">
        <f t="shared" si="8"/>
        <v>7935.92</v>
      </c>
      <c r="H45" s="1"/>
      <c r="I45" s="1">
        <f t="shared" si="9"/>
        <v>298.91000000000003</v>
      </c>
      <c r="J45" s="1">
        <f t="shared" si="10"/>
        <v>3522.04</v>
      </c>
      <c r="K45" s="1">
        <f t="shared" si="11"/>
        <v>11457.96</v>
      </c>
      <c r="L45" s="1"/>
      <c r="M45" s="19">
        <f t="shared" si="0"/>
        <v>0</v>
      </c>
      <c r="N45" s="1">
        <f t="shared" si="12"/>
        <v>196477.96</v>
      </c>
      <c r="O45" s="1">
        <f t="shared" si="13"/>
        <v>196477.96</v>
      </c>
      <c r="P45" s="16">
        <f t="shared" si="1"/>
        <v>1</v>
      </c>
      <c r="Q45" s="86">
        <f t="shared" si="2"/>
        <v>0</v>
      </c>
      <c r="R45" s="7"/>
      <c r="S45" s="80">
        <f t="shared" si="14"/>
        <v>954.82999999999993</v>
      </c>
      <c r="T45" s="1"/>
    </row>
    <row r="46" spans="2:20" customFormat="1" x14ac:dyDescent="0.25">
      <c r="B46" s="20">
        <f t="shared" si="3"/>
        <v>13</v>
      </c>
      <c r="C46" s="71">
        <f t="shared" si="4"/>
        <v>1</v>
      </c>
      <c r="D46" s="16">
        <f t="shared" si="5"/>
        <v>2020</v>
      </c>
      <c r="E46" s="17">
        <f t="shared" si="6"/>
        <v>43831</v>
      </c>
      <c r="F46" s="1">
        <f t="shared" si="7"/>
        <v>654.92999999999995</v>
      </c>
      <c r="G46" s="1">
        <f t="shared" si="8"/>
        <v>8590.85</v>
      </c>
      <c r="H46" s="1"/>
      <c r="I46" s="1">
        <f t="shared" si="9"/>
        <v>299.89999999999998</v>
      </c>
      <c r="J46" s="1">
        <f t="shared" si="10"/>
        <v>3821.94</v>
      </c>
      <c r="K46" s="1">
        <f t="shared" si="11"/>
        <v>12412.79</v>
      </c>
      <c r="L46" s="1"/>
      <c r="M46" s="19">
        <f t="shared" si="0"/>
        <v>0</v>
      </c>
      <c r="N46" s="1">
        <f t="shared" si="12"/>
        <v>196178.06</v>
      </c>
      <c r="O46" s="1">
        <f t="shared" si="13"/>
        <v>196178.06</v>
      </c>
      <c r="P46" s="16">
        <f t="shared" si="1"/>
        <v>2</v>
      </c>
      <c r="Q46" s="86">
        <f t="shared" si="2"/>
        <v>0</v>
      </c>
      <c r="R46" s="7"/>
      <c r="S46" s="80">
        <f t="shared" si="14"/>
        <v>954.82999999999993</v>
      </c>
      <c r="T46" s="1"/>
    </row>
    <row r="47" spans="2:20" customFormat="1" x14ac:dyDescent="0.25">
      <c r="B47" s="20">
        <f t="shared" si="3"/>
        <v>14</v>
      </c>
      <c r="C47" s="71">
        <f t="shared" si="4"/>
        <v>2</v>
      </c>
      <c r="D47" s="16">
        <f t="shared" si="5"/>
        <v>2020</v>
      </c>
      <c r="E47" s="17">
        <f t="shared" si="6"/>
        <v>43862</v>
      </c>
      <c r="F47" s="1">
        <f t="shared" si="7"/>
        <v>653.92999999999995</v>
      </c>
      <c r="G47" s="1">
        <f t="shared" si="8"/>
        <v>9244.7800000000007</v>
      </c>
      <c r="H47" s="1"/>
      <c r="I47" s="1">
        <f t="shared" si="9"/>
        <v>300.89999999999998</v>
      </c>
      <c r="J47" s="1">
        <f t="shared" si="10"/>
        <v>4122.84</v>
      </c>
      <c r="K47" s="1">
        <f t="shared" si="11"/>
        <v>13367.62</v>
      </c>
      <c r="L47" s="1"/>
      <c r="M47" s="19">
        <f t="shared" si="0"/>
        <v>0</v>
      </c>
      <c r="N47" s="1">
        <f t="shared" si="12"/>
        <v>195877.16</v>
      </c>
      <c r="O47" s="1">
        <f t="shared" si="13"/>
        <v>195877.16</v>
      </c>
      <c r="P47" s="16">
        <f t="shared" si="1"/>
        <v>2</v>
      </c>
      <c r="Q47" s="86">
        <f t="shared" si="2"/>
        <v>0</v>
      </c>
      <c r="R47" s="7"/>
      <c r="S47" s="80">
        <f t="shared" si="14"/>
        <v>954.82999999999993</v>
      </c>
      <c r="T47" s="1"/>
    </row>
    <row r="48" spans="2:20" customFormat="1" x14ac:dyDescent="0.25">
      <c r="B48" s="20">
        <f t="shared" si="3"/>
        <v>15</v>
      </c>
      <c r="C48" s="71">
        <f t="shared" si="4"/>
        <v>3</v>
      </c>
      <c r="D48" s="16">
        <f t="shared" si="5"/>
        <v>2020</v>
      </c>
      <c r="E48" s="17">
        <f t="shared" si="6"/>
        <v>43891</v>
      </c>
      <c r="F48" s="1">
        <f t="shared" si="7"/>
        <v>652.91999999999996</v>
      </c>
      <c r="G48" s="1">
        <f t="shared" si="8"/>
        <v>9897.7000000000007</v>
      </c>
      <c r="H48" s="1"/>
      <c r="I48" s="1">
        <f t="shared" si="9"/>
        <v>301.91000000000003</v>
      </c>
      <c r="J48" s="1">
        <f t="shared" si="10"/>
        <v>4424.75</v>
      </c>
      <c r="K48" s="1">
        <f t="shared" si="11"/>
        <v>14322.45</v>
      </c>
      <c r="L48" s="1"/>
      <c r="M48" s="19">
        <f t="shared" si="0"/>
        <v>0</v>
      </c>
      <c r="N48" s="1">
        <f t="shared" si="12"/>
        <v>195575.25</v>
      </c>
      <c r="O48" s="1">
        <f t="shared" si="13"/>
        <v>195575.25</v>
      </c>
      <c r="P48" s="16">
        <f t="shared" si="1"/>
        <v>2</v>
      </c>
      <c r="Q48" s="86">
        <f t="shared" si="2"/>
        <v>0</v>
      </c>
      <c r="R48" s="7"/>
      <c r="S48" s="80">
        <f t="shared" si="14"/>
        <v>954.82999999999993</v>
      </c>
      <c r="T48" s="1"/>
    </row>
    <row r="49" spans="2:20" customFormat="1" x14ac:dyDescent="0.25">
      <c r="B49" s="20">
        <f t="shared" si="3"/>
        <v>16</v>
      </c>
      <c r="C49" s="71">
        <f t="shared" si="4"/>
        <v>4</v>
      </c>
      <c r="D49" s="16">
        <f t="shared" si="5"/>
        <v>2020</v>
      </c>
      <c r="E49" s="17">
        <f t="shared" si="6"/>
        <v>43922</v>
      </c>
      <c r="F49" s="1">
        <f t="shared" si="7"/>
        <v>651.91999999999996</v>
      </c>
      <c r="G49" s="1">
        <f t="shared" si="8"/>
        <v>10549.62</v>
      </c>
      <c r="H49" s="1"/>
      <c r="I49" s="1">
        <f t="shared" si="9"/>
        <v>302.91000000000003</v>
      </c>
      <c r="J49" s="1">
        <f t="shared" si="10"/>
        <v>4727.66</v>
      </c>
      <c r="K49" s="1">
        <f t="shared" si="11"/>
        <v>15277.28</v>
      </c>
      <c r="L49" s="1"/>
      <c r="M49" s="19">
        <f t="shared" si="0"/>
        <v>0</v>
      </c>
      <c r="N49" s="1">
        <f t="shared" si="12"/>
        <v>195272.34</v>
      </c>
      <c r="O49" s="1">
        <f t="shared" si="13"/>
        <v>195272.34</v>
      </c>
      <c r="P49" s="16">
        <f t="shared" si="1"/>
        <v>2</v>
      </c>
      <c r="Q49" s="86">
        <f t="shared" si="2"/>
        <v>0</v>
      </c>
      <c r="R49" s="7"/>
      <c r="S49" s="80">
        <f t="shared" si="14"/>
        <v>954.82999999999993</v>
      </c>
      <c r="T49" s="1"/>
    </row>
    <row r="50" spans="2:20" customFormat="1" x14ac:dyDescent="0.25">
      <c r="B50" s="20">
        <f t="shared" si="3"/>
        <v>17</v>
      </c>
      <c r="C50" s="71">
        <f t="shared" si="4"/>
        <v>5</v>
      </c>
      <c r="D50" s="16">
        <f t="shared" si="5"/>
        <v>2020</v>
      </c>
      <c r="E50" s="17">
        <f t="shared" si="6"/>
        <v>43952</v>
      </c>
      <c r="F50" s="1">
        <f t="shared" si="7"/>
        <v>650.91</v>
      </c>
      <c r="G50" s="1">
        <f t="shared" si="8"/>
        <v>11200.53</v>
      </c>
      <c r="H50" s="1"/>
      <c r="I50" s="1">
        <f t="shared" si="9"/>
        <v>303.92</v>
      </c>
      <c r="J50" s="1">
        <f t="shared" si="10"/>
        <v>5031.58</v>
      </c>
      <c r="K50" s="1">
        <f t="shared" si="11"/>
        <v>16232.11</v>
      </c>
      <c r="L50" s="1"/>
      <c r="M50" s="19">
        <f t="shared" si="0"/>
        <v>0</v>
      </c>
      <c r="N50" s="1">
        <f t="shared" si="12"/>
        <v>194968.42</v>
      </c>
      <c r="O50" s="1">
        <f t="shared" si="13"/>
        <v>194968.42</v>
      </c>
      <c r="P50" s="16">
        <f t="shared" si="1"/>
        <v>2</v>
      </c>
      <c r="Q50" s="86">
        <f t="shared" si="2"/>
        <v>0</v>
      </c>
      <c r="R50" s="7"/>
      <c r="S50" s="80">
        <f t="shared" si="14"/>
        <v>954.82999999999993</v>
      </c>
      <c r="T50" s="1"/>
    </row>
    <row r="51" spans="2:20" customFormat="1" x14ac:dyDescent="0.25">
      <c r="B51" s="20">
        <f t="shared" si="3"/>
        <v>18</v>
      </c>
      <c r="C51" s="71">
        <f t="shared" si="4"/>
        <v>6</v>
      </c>
      <c r="D51" s="16">
        <f t="shared" si="5"/>
        <v>2020</v>
      </c>
      <c r="E51" s="17">
        <f t="shared" si="6"/>
        <v>43983</v>
      </c>
      <c r="F51" s="1">
        <f t="shared" si="7"/>
        <v>649.89</v>
      </c>
      <c r="G51" s="1">
        <f t="shared" si="8"/>
        <v>11850.42</v>
      </c>
      <c r="H51" s="1"/>
      <c r="I51" s="1">
        <f t="shared" si="9"/>
        <v>304.94</v>
      </c>
      <c r="J51" s="1">
        <f t="shared" si="10"/>
        <v>5336.52</v>
      </c>
      <c r="K51" s="1">
        <f t="shared" si="11"/>
        <v>17186.939999999999</v>
      </c>
      <c r="L51" s="1"/>
      <c r="M51" s="19">
        <f t="shared" si="0"/>
        <v>0</v>
      </c>
      <c r="N51" s="1">
        <f t="shared" si="12"/>
        <v>194663.48</v>
      </c>
      <c r="O51" s="1">
        <f t="shared" si="13"/>
        <v>194663.48</v>
      </c>
      <c r="P51" s="16">
        <f t="shared" si="1"/>
        <v>2</v>
      </c>
      <c r="Q51" s="86">
        <f t="shared" si="2"/>
        <v>0</v>
      </c>
      <c r="R51" s="7"/>
      <c r="S51" s="80">
        <f t="shared" si="14"/>
        <v>954.82999999999993</v>
      </c>
      <c r="T51" s="1"/>
    </row>
    <row r="52" spans="2:20" customFormat="1" x14ac:dyDescent="0.25">
      <c r="B52" s="20">
        <f t="shared" si="3"/>
        <v>19</v>
      </c>
      <c r="C52" s="71">
        <f t="shared" si="4"/>
        <v>7</v>
      </c>
      <c r="D52" s="16">
        <f t="shared" si="5"/>
        <v>2020</v>
      </c>
      <c r="E52" s="17">
        <f t="shared" si="6"/>
        <v>44013</v>
      </c>
      <c r="F52" s="1">
        <f t="shared" si="7"/>
        <v>648.88</v>
      </c>
      <c r="G52" s="1">
        <f t="shared" si="8"/>
        <v>12499.3</v>
      </c>
      <c r="H52" s="1"/>
      <c r="I52" s="1">
        <f t="shared" si="9"/>
        <v>305.95</v>
      </c>
      <c r="J52" s="1">
        <f t="shared" si="10"/>
        <v>5642.47</v>
      </c>
      <c r="K52" s="1">
        <f t="shared" si="11"/>
        <v>18141.77</v>
      </c>
      <c r="L52" s="1"/>
      <c r="M52" s="19">
        <f t="shared" si="0"/>
        <v>0</v>
      </c>
      <c r="N52" s="1">
        <f t="shared" si="12"/>
        <v>194357.53</v>
      </c>
      <c r="O52" s="1">
        <f t="shared" si="13"/>
        <v>194357.53</v>
      </c>
      <c r="P52" s="16">
        <f t="shared" si="1"/>
        <v>2</v>
      </c>
      <c r="Q52" s="86">
        <f t="shared" si="2"/>
        <v>0</v>
      </c>
      <c r="R52" s="7"/>
      <c r="S52" s="80">
        <f t="shared" si="14"/>
        <v>954.82999999999993</v>
      </c>
      <c r="T52" s="1"/>
    </row>
    <row r="53" spans="2:20" customFormat="1" x14ac:dyDescent="0.25">
      <c r="B53" s="20">
        <f t="shared" si="3"/>
        <v>20</v>
      </c>
      <c r="C53" s="71">
        <f t="shared" si="4"/>
        <v>8</v>
      </c>
      <c r="D53" s="16">
        <f t="shared" si="5"/>
        <v>2020</v>
      </c>
      <c r="E53" s="17">
        <f t="shared" si="6"/>
        <v>44044</v>
      </c>
      <c r="F53" s="1">
        <f t="shared" si="7"/>
        <v>647.86</v>
      </c>
      <c r="G53" s="1">
        <f t="shared" si="8"/>
        <v>13147.16</v>
      </c>
      <c r="H53" s="1"/>
      <c r="I53" s="1">
        <f t="shared" si="9"/>
        <v>306.97000000000003</v>
      </c>
      <c r="J53" s="1">
        <f t="shared" si="10"/>
        <v>5949.44</v>
      </c>
      <c r="K53" s="1">
        <f t="shared" si="11"/>
        <v>19096.599999999999</v>
      </c>
      <c r="L53" s="1"/>
      <c r="M53" s="19">
        <f t="shared" si="0"/>
        <v>0</v>
      </c>
      <c r="N53" s="1">
        <f t="shared" si="12"/>
        <v>194050.56</v>
      </c>
      <c r="O53" s="1">
        <f t="shared" si="13"/>
        <v>194050.56</v>
      </c>
      <c r="P53" s="16">
        <f t="shared" si="1"/>
        <v>2</v>
      </c>
      <c r="Q53" s="86">
        <f t="shared" si="2"/>
        <v>0</v>
      </c>
      <c r="R53" s="7"/>
      <c r="S53" s="80">
        <f t="shared" si="14"/>
        <v>954.83</v>
      </c>
      <c r="T53" s="1"/>
    </row>
    <row r="54" spans="2:20" customFormat="1" x14ac:dyDescent="0.25">
      <c r="B54" s="20">
        <f t="shared" si="3"/>
        <v>21</v>
      </c>
      <c r="C54" s="71">
        <f t="shared" si="4"/>
        <v>9</v>
      </c>
      <c r="D54" s="16">
        <f t="shared" si="5"/>
        <v>2020</v>
      </c>
      <c r="E54" s="17">
        <f t="shared" si="6"/>
        <v>44075</v>
      </c>
      <c r="F54" s="1">
        <f t="shared" si="7"/>
        <v>646.84</v>
      </c>
      <c r="G54" s="1">
        <f t="shared" si="8"/>
        <v>13794</v>
      </c>
      <c r="H54" s="1"/>
      <c r="I54" s="1">
        <f t="shared" si="9"/>
        <v>307.99</v>
      </c>
      <c r="J54" s="1">
        <f t="shared" si="10"/>
        <v>6257.43</v>
      </c>
      <c r="K54" s="1">
        <f t="shared" si="11"/>
        <v>20051.43</v>
      </c>
      <c r="L54" s="1"/>
      <c r="M54" s="19">
        <f t="shared" si="0"/>
        <v>0</v>
      </c>
      <c r="N54" s="1">
        <f t="shared" si="12"/>
        <v>193742.57</v>
      </c>
      <c r="O54" s="1">
        <f t="shared" si="13"/>
        <v>193742.57</v>
      </c>
      <c r="P54" s="16">
        <f t="shared" si="1"/>
        <v>2</v>
      </c>
      <c r="Q54" s="86">
        <f t="shared" si="2"/>
        <v>0</v>
      </c>
      <c r="R54" s="7"/>
      <c r="S54" s="80">
        <f t="shared" si="14"/>
        <v>954.83</v>
      </c>
      <c r="T54" s="1"/>
    </row>
    <row r="55" spans="2:20" customFormat="1" x14ac:dyDescent="0.25">
      <c r="B55" s="20">
        <f t="shared" si="3"/>
        <v>22</v>
      </c>
      <c r="C55" s="71">
        <f t="shared" si="4"/>
        <v>10</v>
      </c>
      <c r="D55" s="16">
        <f t="shared" si="5"/>
        <v>2020</v>
      </c>
      <c r="E55" s="17">
        <f t="shared" si="6"/>
        <v>44105</v>
      </c>
      <c r="F55" s="1">
        <f t="shared" si="7"/>
        <v>645.80999999999995</v>
      </c>
      <c r="G55" s="1">
        <f t="shared" si="8"/>
        <v>14439.81</v>
      </c>
      <c r="H55" s="1"/>
      <c r="I55" s="1">
        <f t="shared" si="9"/>
        <v>309.02</v>
      </c>
      <c r="J55" s="1">
        <f t="shared" si="10"/>
        <v>6566.45</v>
      </c>
      <c r="K55" s="1">
        <f t="shared" si="11"/>
        <v>21006.26</v>
      </c>
      <c r="L55" s="1"/>
      <c r="M55" s="19">
        <f t="shared" si="0"/>
        <v>0</v>
      </c>
      <c r="N55" s="1">
        <f t="shared" si="12"/>
        <v>193433.55</v>
      </c>
      <c r="O55" s="1">
        <f t="shared" si="13"/>
        <v>193433.55</v>
      </c>
      <c r="P55" s="16">
        <f t="shared" si="1"/>
        <v>2</v>
      </c>
      <c r="Q55" s="86">
        <f t="shared" si="2"/>
        <v>0</v>
      </c>
      <c r="R55" s="7"/>
      <c r="S55" s="80">
        <f t="shared" si="14"/>
        <v>954.82999999999993</v>
      </c>
      <c r="T55" s="1"/>
    </row>
    <row r="56" spans="2:20" customFormat="1" x14ac:dyDescent="0.25">
      <c r="B56" s="20">
        <f t="shared" si="3"/>
        <v>23</v>
      </c>
      <c r="C56" s="71">
        <f t="shared" si="4"/>
        <v>11</v>
      </c>
      <c r="D56" s="16">
        <f t="shared" si="5"/>
        <v>2020</v>
      </c>
      <c r="E56" s="17">
        <f t="shared" si="6"/>
        <v>44136</v>
      </c>
      <c r="F56" s="1">
        <f t="shared" si="7"/>
        <v>644.78</v>
      </c>
      <c r="G56" s="1">
        <f t="shared" si="8"/>
        <v>15084.59</v>
      </c>
      <c r="H56" s="1"/>
      <c r="I56" s="1">
        <f t="shared" si="9"/>
        <v>310.05</v>
      </c>
      <c r="J56" s="1">
        <f t="shared" si="10"/>
        <v>6876.5</v>
      </c>
      <c r="K56" s="1">
        <f t="shared" si="11"/>
        <v>21961.09</v>
      </c>
      <c r="L56" s="1"/>
      <c r="M56" s="19">
        <f t="shared" si="0"/>
        <v>0</v>
      </c>
      <c r="N56" s="1">
        <f t="shared" si="12"/>
        <v>193123.5</v>
      </c>
      <c r="O56" s="1">
        <f t="shared" si="13"/>
        <v>193123.5</v>
      </c>
      <c r="P56" s="16">
        <f t="shared" si="1"/>
        <v>2</v>
      </c>
      <c r="Q56" s="86">
        <f t="shared" si="2"/>
        <v>0</v>
      </c>
      <c r="R56" s="7"/>
      <c r="S56" s="80">
        <f t="shared" si="14"/>
        <v>954.82999999999993</v>
      </c>
      <c r="T56" s="1"/>
    </row>
    <row r="57" spans="2:20" customFormat="1" x14ac:dyDescent="0.25">
      <c r="B57" s="20">
        <f t="shared" si="3"/>
        <v>24</v>
      </c>
      <c r="C57" s="71">
        <f t="shared" si="4"/>
        <v>12</v>
      </c>
      <c r="D57" s="16">
        <f t="shared" si="5"/>
        <v>2020</v>
      </c>
      <c r="E57" s="17">
        <f t="shared" si="6"/>
        <v>44166</v>
      </c>
      <c r="F57" s="1">
        <f t="shared" si="7"/>
        <v>643.75</v>
      </c>
      <c r="G57" s="1">
        <f t="shared" si="8"/>
        <v>15728.34</v>
      </c>
      <c r="H57" s="1"/>
      <c r="I57" s="1">
        <f t="shared" si="9"/>
        <v>311.08</v>
      </c>
      <c r="J57" s="1">
        <f t="shared" si="10"/>
        <v>7187.58</v>
      </c>
      <c r="K57" s="1">
        <f t="shared" si="11"/>
        <v>22915.919999999998</v>
      </c>
      <c r="L57" s="1"/>
      <c r="M57" s="19">
        <f t="shared" si="0"/>
        <v>0</v>
      </c>
      <c r="N57" s="1">
        <f t="shared" si="12"/>
        <v>192812.42</v>
      </c>
      <c r="O57" s="1">
        <f t="shared" si="13"/>
        <v>192812.42</v>
      </c>
      <c r="P57" s="16">
        <f t="shared" si="1"/>
        <v>2</v>
      </c>
      <c r="Q57" s="86">
        <f t="shared" si="2"/>
        <v>0</v>
      </c>
      <c r="R57" s="7"/>
      <c r="S57" s="80">
        <f t="shared" si="14"/>
        <v>954.82999999999993</v>
      </c>
      <c r="T57" s="1"/>
    </row>
    <row r="58" spans="2:20" customFormat="1" x14ac:dyDescent="0.25">
      <c r="B58" s="20">
        <f t="shared" si="3"/>
        <v>25</v>
      </c>
      <c r="C58" s="71">
        <f t="shared" si="4"/>
        <v>1</v>
      </c>
      <c r="D58" s="16">
        <f t="shared" si="5"/>
        <v>2021</v>
      </c>
      <c r="E58" s="17">
        <f t="shared" si="6"/>
        <v>44197</v>
      </c>
      <c r="F58" s="1">
        <f t="shared" si="7"/>
        <v>642.71</v>
      </c>
      <c r="G58" s="1">
        <f t="shared" si="8"/>
        <v>16371.05</v>
      </c>
      <c r="H58" s="1"/>
      <c r="I58" s="1">
        <f t="shared" si="9"/>
        <v>312.12</v>
      </c>
      <c r="J58" s="1">
        <f t="shared" si="10"/>
        <v>7499.7</v>
      </c>
      <c r="K58" s="1">
        <f t="shared" si="11"/>
        <v>23870.75</v>
      </c>
      <c r="L58" s="1"/>
      <c r="M58" s="19">
        <f t="shared" si="0"/>
        <v>0</v>
      </c>
      <c r="N58" s="1">
        <f t="shared" si="12"/>
        <v>192500.3</v>
      </c>
      <c r="O58" s="1">
        <f t="shared" si="13"/>
        <v>192500.3</v>
      </c>
      <c r="P58" s="16">
        <f t="shared" si="1"/>
        <v>3</v>
      </c>
      <c r="Q58" s="86">
        <f t="shared" si="2"/>
        <v>0</v>
      </c>
      <c r="R58" s="7"/>
      <c r="S58" s="80">
        <f t="shared" si="14"/>
        <v>954.83</v>
      </c>
      <c r="T58" s="1"/>
    </row>
    <row r="59" spans="2:20" customFormat="1" x14ac:dyDescent="0.25">
      <c r="B59" s="20">
        <f t="shared" si="3"/>
        <v>26</v>
      </c>
      <c r="C59" s="71">
        <f t="shared" si="4"/>
        <v>2</v>
      </c>
      <c r="D59" s="16">
        <f t="shared" si="5"/>
        <v>2021</v>
      </c>
      <c r="E59" s="17">
        <f t="shared" si="6"/>
        <v>44228</v>
      </c>
      <c r="F59" s="1">
        <f t="shared" si="7"/>
        <v>641.66999999999996</v>
      </c>
      <c r="G59" s="1">
        <f t="shared" si="8"/>
        <v>17012.72</v>
      </c>
      <c r="H59" s="1"/>
      <c r="I59" s="1">
        <f t="shared" si="9"/>
        <v>313.16000000000003</v>
      </c>
      <c r="J59" s="1">
        <f t="shared" si="10"/>
        <v>7812.86</v>
      </c>
      <c r="K59" s="1">
        <f t="shared" si="11"/>
        <v>24825.58</v>
      </c>
      <c r="L59" s="1"/>
      <c r="M59" s="19">
        <f t="shared" si="0"/>
        <v>0</v>
      </c>
      <c r="N59" s="1">
        <f t="shared" si="12"/>
        <v>192187.14</v>
      </c>
      <c r="O59" s="1">
        <f t="shared" si="13"/>
        <v>192187.14</v>
      </c>
      <c r="P59" s="16">
        <f t="shared" si="1"/>
        <v>3</v>
      </c>
      <c r="Q59" s="86">
        <f t="shared" si="2"/>
        <v>0</v>
      </c>
      <c r="R59" s="7"/>
      <c r="S59" s="80">
        <f t="shared" si="14"/>
        <v>954.82999999999993</v>
      </c>
      <c r="T59" s="1"/>
    </row>
    <row r="60" spans="2:20" customFormat="1" x14ac:dyDescent="0.25">
      <c r="B60" s="20">
        <f t="shared" si="3"/>
        <v>27</v>
      </c>
      <c r="C60" s="71">
        <f t="shared" si="4"/>
        <v>3</v>
      </c>
      <c r="D60" s="16">
        <f t="shared" si="5"/>
        <v>2021</v>
      </c>
      <c r="E60" s="17">
        <f t="shared" si="6"/>
        <v>44256</v>
      </c>
      <c r="F60" s="1">
        <f t="shared" si="7"/>
        <v>640.62</v>
      </c>
      <c r="G60" s="1">
        <f t="shared" si="8"/>
        <v>17653.34</v>
      </c>
      <c r="H60" s="1"/>
      <c r="I60" s="1">
        <f t="shared" si="9"/>
        <v>314.20999999999998</v>
      </c>
      <c r="J60" s="1">
        <f t="shared" si="10"/>
        <v>8127.07</v>
      </c>
      <c r="K60" s="1">
        <f t="shared" si="11"/>
        <v>25780.41</v>
      </c>
      <c r="L60" s="1"/>
      <c r="M60" s="19">
        <f t="shared" si="0"/>
        <v>0</v>
      </c>
      <c r="N60" s="1">
        <f t="shared" si="12"/>
        <v>191872.93</v>
      </c>
      <c r="O60" s="1">
        <f t="shared" si="13"/>
        <v>191872.93</v>
      </c>
      <c r="P60" s="16">
        <f t="shared" si="1"/>
        <v>3</v>
      </c>
      <c r="Q60" s="86">
        <f t="shared" si="2"/>
        <v>0</v>
      </c>
      <c r="R60" s="7"/>
      <c r="S60" s="80">
        <f t="shared" si="14"/>
        <v>954.82999999999993</v>
      </c>
      <c r="T60" s="1"/>
    </row>
    <row r="61" spans="2:20" customFormat="1" x14ac:dyDescent="0.25">
      <c r="B61" s="20">
        <f t="shared" si="3"/>
        <v>28</v>
      </c>
      <c r="C61" s="71">
        <f t="shared" si="4"/>
        <v>4</v>
      </c>
      <c r="D61" s="16">
        <f t="shared" si="5"/>
        <v>2021</v>
      </c>
      <c r="E61" s="17">
        <f t="shared" si="6"/>
        <v>44287</v>
      </c>
      <c r="F61" s="1">
        <f t="shared" si="7"/>
        <v>639.58000000000004</v>
      </c>
      <c r="G61" s="1">
        <f t="shared" si="8"/>
        <v>18292.919999999998</v>
      </c>
      <c r="H61" s="1"/>
      <c r="I61" s="1">
        <f t="shared" si="9"/>
        <v>315.25</v>
      </c>
      <c r="J61" s="1">
        <f t="shared" si="10"/>
        <v>8442.32</v>
      </c>
      <c r="K61" s="1">
        <f t="shared" si="11"/>
        <v>26735.24</v>
      </c>
      <c r="L61" s="1"/>
      <c r="M61" s="19">
        <f t="shared" si="0"/>
        <v>0</v>
      </c>
      <c r="N61" s="1">
        <f t="shared" si="12"/>
        <v>191557.68</v>
      </c>
      <c r="O61" s="1">
        <f t="shared" si="13"/>
        <v>191557.68</v>
      </c>
      <c r="P61" s="16">
        <f t="shared" si="1"/>
        <v>3</v>
      </c>
      <c r="Q61" s="86">
        <f t="shared" si="2"/>
        <v>0</v>
      </c>
      <c r="R61" s="7"/>
      <c r="S61" s="80">
        <f t="shared" si="14"/>
        <v>954.83</v>
      </c>
      <c r="T61" s="1"/>
    </row>
    <row r="62" spans="2:20" customFormat="1" x14ac:dyDescent="0.25">
      <c r="B62" s="20">
        <f t="shared" si="3"/>
        <v>29</v>
      </c>
      <c r="C62" s="71">
        <f t="shared" si="4"/>
        <v>5</v>
      </c>
      <c r="D62" s="16">
        <f t="shared" si="5"/>
        <v>2021</v>
      </c>
      <c r="E62" s="17">
        <f t="shared" si="6"/>
        <v>44317</v>
      </c>
      <c r="F62" s="1">
        <f t="shared" si="7"/>
        <v>638.53</v>
      </c>
      <c r="G62" s="1">
        <f t="shared" si="8"/>
        <v>18931.45</v>
      </c>
      <c r="H62" s="1"/>
      <c r="I62" s="1">
        <f t="shared" si="9"/>
        <v>316.3</v>
      </c>
      <c r="J62" s="1">
        <f t="shared" si="10"/>
        <v>8758.6200000000008</v>
      </c>
      <c r="K62" s="1">
        <f t="shared" si="11"/>
        <v>27690.07</v>
      </c>
      <c r="L62" s="1"/>
      <c r="M62" s="19">
        <f t="shared" si="0"/>
        <v>0</v>
      </c>
      <c r="N62" s="1">
        <f t="shared" si="12"/>
        <v>191241.38</v>
      </c>
      <c r="O62" s="1">
        <f t="shared" si="13"/>
        <v>191241.38</v>
      </c>
      <c r="P62" s="16">
        <f t="shared" si="1"/>
        <v>3</v>
      </c>
      <c r="Q62" s="86">
        <f t="shared" si="2"/>
        <v>0</v>
      </c>
      <c r="R62" s="7"/>
      <c r="S62" s="80">
        <f t="shared" si="14"/>
        <v>954.82999999999993</v>
      </c>
      <c r="T62" s="1"/>
    </row>
    <row r="63" spans="2:20" customFormat="1" x14ac:dyDescent="0.25">
      <c r="B63" s="20">
        <f t="shared" si="3"/>
        <v>30</v>
      </c>
      <c r="C63" s="71">
        <f t="shared" si="4"/>
        <v>6</v>
      </c>
      <c r="D63" s="16">
        <f t="shared" si="5"/>
        <v>2021</v>
      </c>
      <c r="E63" s="17">
        <f t="shared" si="6"/>
        <v>44348</v>
      </c>
      <c r="F63" s="1">
        <f t="shared" si="7"/>
        <v>637.47</v>
      </c>
      <c r="G63" s="1">
        <f t="shared" si="8"/>
        <v>19568.919999999998</v>
      </c>
      <c r="H63" s="1"/>
      <c r="I63" s="1">
        <f t="shared" si="9"/>
        <v>317.36</v>
      </c>
      <c r="J63" s="1">
        <f t="shared" si="10"/>
        <v>9075.98</v>
      </c>
      <c r="K63" s="1">
        <f t="shared" si="11"/>
        <v>28644.9</v>
      </c>
      <c r="L63" s="1"/>
      <c r="M63" s="19">
        <f t="shared" si="0"/>
        <v>0</v>
      </c>
      <c r="N63" s="1">
        <f t="shared" si="12"/>
        <v>190924.02</v>
      </c>
      <c r="O63" s="1">
        <f t="shared" si="13"/>
        <v>190924.02</v>
      </c>
      <c r="P63" s="16">
        <f t="shared" si="1"/>
        <v>3</v>
      </c>
      <c r="Q63" s="86">
        <f t="shared" si="2"/>
        <v>0</v>
      </c>
      <c r="R63" s="7"/>
      <c r="S63" s="80">
        <f t="shared" si="14"/>
        <v>954.83</v>
      </c>
      <c r="T63" s="1"/>
    </row>
    <row r="64" spans="2:20" customFormat="1" x14ac:dyDescent="0.25">
      <c r="B64" s="20">
        <f t="shared" si="3"/>
        <v>31</v>
      </c>
      <c r="C64" s="71">
        <f t="shared" si="4"/>
        <v>7</v>
      </c>
      <c r="D64" s="16">
        <f t="shared" si="5"/>
        <v>2021</v>
      </c>
      <c r="E64" s="17">
        <f t="shared" si="6"/>
        <v>44378</v>
      </c>
      <c r="F64" s="1">
        <f t="shared" si="7"/>
        <v>636.41</v>
      </c>
      <c r="G64" s="1">
        <f t="shared" si="8"/>
        <v>20205.330000000002</v>
      </c>
      <c r="H64" s="1"/>
      <c r="I64" s="1">
        <f t="shared" si="9"/>
        <v>318.42</v>
      </c>
      <c r="J64" s="1">
        <f t="shared" si="10"/>
        <v>9394.4</v>
      </c>
      <c r="K64" s="1">
        <f t="shared" si="11"/>
        <v>29599.73</v>
      </c>
      <c r="L64" s="1"/>
      <c r="M64" s="19">
        <f t="shared" si="0"/>
        <v>0</v>
      </c>
      <c r="N64" s="1">
        <f t="shared" si="12"/>
        <v>190605.6</v>
      </c>
      <c r="O64" s="1">
        <f t="shared" si="13"/>
        <v>190605.6</v>
      </c>
      <c r="P64" s="16">
        <f t="shared" si="1"/>
        <v>3</v>
      </c>
      <c r="Q64" s="86">
        <f t="shared" si="2"/>
        <v>0</v>
      </c>
      <c r="R64" s="7"/>
      <c r="S64" s="80">
        <f t="shared" si="14"/>
        <v>954.82999999999993</v>
      </c>
      <c r="T64" s="1"/>
    </row>
    <row r="65" spans="2:20" customFormat="1" x14ac:dyDescent="0.25">
      <c r="B65" s="20">
        <f t="shared" si="3"/>
        <v>32</v>
      </c>
      <c r="C65" s="71">
        <f t="shared" si="4"/>
        <v>8</v>
      </c>
      <c r="D65" s="16">
        <f t="shared" si="5"/>
        <v>2021</v>
      </c>
      <c r="E65" s="17">
        <f t="shared" si="6"/>
        <v>44409</v>
      </c>
      <c r="F65" s="1">
        <f t="shared" si="7"/>
        <v>635.35</v>
      </c>
      <c r="G65" s="1">
        <f t="shared" si="8"/>
        <v>20840.68</v>
      </c>
      <c r="H65" s="1"/>
      <c r="I65" s="1">
        <f t="shared" si="9"/>
        <v>319.48</v>
      </c>
      <c r="J65" s="1">
        <f t="shared" si="10"/>
        <v>9713.8799999999992</v>
      </c>
      <c r="K65" s="1">
        <f t="shared" si="11"/>
        <v>30554.560000000001</v>
      </c>
      <c r="L65" s="1"/>
      <c r="M65" s="19">
        <f t="shared" si="0"/>
        <v>0</v>
      </c>
      <c r="N65" s="1">
        <f t="shared" si="12"/>
        <v>190286.12</v>
      </c>
      <c r="O65" s="1">
        <f t="shared" si="13"/>
        <v>190286.12</v>
      </c>
      <c r="P65" s="16">
        <f t="shared" si="1"/>
        <v>3</v>
      </c>
      <c r="Q65" s="86">
        <f t="shared" si="2"/>
        <v>0</v>
      </c>
      <c r="R65" s="7"/>
      <c r="S65" s="80">
        <f t="shared" si="14"/>
        <v>954.83</v>
      </c>
      <c r="T65" s="1"/>
    </row>
    <row r="66" spans="2:20" customFormat="1" x14ac:dyDescent="0.25">
      <c r="B66" s="20">
        <f t="shared" si="3"/>
        <v>33</v>
      </c>
      <c r="C66" s="71">
        <f t="shared" si="4"/>
        <v>9</v>
      </c>
      <c r="D66" s="16">
        <f t="shared" si="5"/>
        <v>2021</v>
      </c>
      <c r="E66" s="17">
        <f t="shared" si="6"/>
        <v>44440</v>
      </c>
      <c r="F66" s="1">
        <f t="shared" si="7"/>
        <v>634.29</v>
      </c>
      <c r="G66" s="1">
        <f t="shared" si="8"/>
        <v>21474.97</v>
      </c>
      <c r="H66" s="1"/>
      <c r="I66" s="1">
        <f t="shared" si="9"/>
        <v>320.54000000000002</v>
      </c>
      <c r="J66" s="1">
        <f t="shared" si="10"/>
        <v>10034.42</v>
      </c>
      <c r="K66" s="1">
        <f t="shared" si="11"/>
        <v>31509.39</v>
      </c>
      <c r="L66" s="1"/>
      <c r="M66" s="19">
        <f t="shared" si="0"/>
        <v>0</v>
      </c>
      <c r="N66" s="1">
        <f t="shared" si="12"/>
        <v>189965.58</v>
      </c>
      <c r="O66" s="1">
        <f t="shared" si="13"/>
        <v>189965.58</v>
      </c>
      <c r="P66" s="16">
        <f t="shared" si="1"/>
        <v>3</v>
      </c>
      <c r="Q66" s="86">
        <f t="shared" si="2"/>
        <v>0</v>
      </c>
      <c r="R66" s="7"/>
      <c r="S66" s="80">
        <f t="shared" si="14"/>
        <v>954.82999999999993</v>
      </c>
      <c r="T66" s="1"/>
    </row>
    <row r="67" spans="2:20" customFormat="1" x14ac:dyDescent="0.25">
      <c r="B67" s="20">
        <f t="shared" si="3"/>
        <v>34</v>
      </c>
      <c r="C67" s="71">
        <f t="shared" si="4"/>
        <v>10</v>
      </c>
      <c r="D67" s="16">
        <f t="shared" si="5"/>
        <v>2021</v>
      </c>
      <c r="E67" s="17">
        <f t="shared" si="6"/>
        <v>44470</v>
      </c>
      <c r="F67" s="1">
        <f t="shared" si="7"/>
        <v>633.22</v>
      </c>
      <c r="G67" s="1">
        <f t="shared" si="8"/>
        <v>22108.19</v>
      </c>
      <c r="H67" s="1"/>
      <c r="I67" s="1">
        <f t="shared" si="9"/>
        <v>321.61</v>
      </c>
      <c r="J67" s="1">
        <f t="shared" si="10"/>
        <v>10356.030000000001</v>
      </c>
      <c r="K67" s="1">
        <f t="shared" si="11"/>
        <v>32464.22</v>
      </c>
      <c r="L67" s="1"/>
      <c r="M67" s="19">
        <f t="shared" si="0"/>
        <v>0</v>
      </c>
      <c r="N67" s="1">
        <f t="shared" si="12"/>
        <v>189643.97</v>
      </c>
      <c r="O67" s="1">
        <f t="shared" si="13"/>
        <v>189643.97</v>
      </c>
      <c r="P67" s="16">
        <f t="shared" si="1"/>
        <v>3</v>
      </c>
      <c r="Q67" s="86">
        <f t="shared" si="2"/>
        <v>0</v>
      </c>
      <c r="R67" s="7"/>
      <c r="S67" s="80">
        <f t="shared" si="14"/>
        <v>954.83</v>
      </c>
      <c r="T67" s="1"/>
    </row>
    <row r="68" spans="2:20" customFormat="1" x14ac:dyDescent="0.25">
      <c r="B68" s="20">
        <f t="shared" si="3"/>
        <v>35</v>
      </c>
      <c r="C68" s="71">
        <f t="shared" si="4"/>
        <v>11</v>
      </c>
      <c r="D68" s="16">
        <f t="shared" si="5"/>
        <v>2021</v>
      </c>
      <c r="E68" s="17">
        <f t="shared" si="6"/>
        <v>44501</v>
      </c>
      <c r="F68" s="1">
        <f t="shared" si="7"/>
        <v>632.15</v>
      </c>
      <c r="G68" s="1">
        <f t="shared" si="8"/>
        <v>22740.34</v>
      </c>
      <c r="H68" s="1"/>
      <c r="I68" s="1">
        <f t="shared" si="9"/>
        <v>322.68</v>
      </c>
      <c r="J68" s="1">
        <f t="shared" si="10"/>
        <v>10678.71</v>
      </c>
      <c r="K68" s="1">
        <f t="shared" si="11"/>
        <v>33419.050000000003</v>
      </c>
      <c r="L68" s="1"/>
      <c r="M68" s="19">
        <f t="shared" si="0"/>
        <v>0</v>
      </c>
      <c r="N68" s="1">
        <f t="shared" si="12"/>
        <v>189321.29</v>
      </c>
      <c r="O68" s="1">
        <f t="shared" si="13"/>
        <v>189321.29</v>
      </c>
      <c r="P68" s="16">
        <f t="shared" si="1"/>
        <v>3</v>
      </c>
      <c r="Q68" s="86">
        <f t="shared" si="2"/>
        <v>0</v>
      </c>
      <c r="R68" s="7"/>
      <c r="S68" s="80">
        <f t="shared" si="14"/>
        <v>954.82999999999993</v>
      </c>
      <c r="T68" s="1"/>
    </row>
    <row r="69" spans="2:20" customFormat="1" x14ac:dyDescent="0.25">
      <c r="B69" s="20">
        <f t="shared" si="3"/>
        <v>36</v>
      </c>
      <c r="C69" s="71">
        <f t="shared" si="4"/>
        <v>12</v>
      </c>
      <c r="D69" s="16">
        <f t="shared" si="5"/>
        <v>2021</v>
      </c>
      <c r="E69" s="17">
        <f t="shared" si="6"/>
        <v>44531</v>
      </c>
      <c r="F69" s="1">
        <f t="shared" si="7"/>
        <v>631.07000000000005</v>
      </c>
      <c r="G69" s="1">
        <f t="shared" si="8"/>
        <v>23371.41</v>
      </c>
      <c r="H69" s="1"/>
      <c r="I69" s="1">
        <f t="shared" si="9"/>
        <v>323.76</v>
      </c>
      <c r="J69" s="1">
        <f t="shared" si="10"/>
        <v>11002.47</v>
      </c>
      <c r="K69" s="1">
        <f t="shared" si="11"/>
        <v>34373.879999999997</v>
      </c>
      <c r="L69" s="1"/>
      <c r="M69" s="19">
        <f t="shared" si="0"/>
        <v>0</v>
      </c>
      <c r="N69" s="1">
        <f t="shared" si="12"/>
        <v>188997.53</v>
      </c>
      <c r="O69" s="1">
        <f t="shared" si="13"/>
        <v>188997.53</v>
      </c>
      <c r="P69" s="16">
        <f t="shared" si="1"/>
        <v>3</v>
      </c>
      <c r="Q69" s="86">
        <f t="shared" si="2"/>
        <v>0</v>
      </c>
      <c r="R69" s="7"/>
      <c r="S69" s="80">
        <f t="shared" si="14"/>
        <v>954.83</v>
      </c>
      <c r="T69" s="1"/>
    </row>
    <row r="70" spans="2:20" customFormat="1" x14ac:dyDescent="0.25">
      <c r="B70" s="20">
        <f t="shared" si="3"/>
        <v>37</v>
      </c>
      <c r="C70" s="71">
        <f t="shared" si="4"/>
        <v>1</v>
      </c>
      <c r="D70" s="16">
        <f t="shared" si="5"/>
        <v>2022</v>
      </c>
      <c r="E70" s="17">
        <f t="shared" si="6"/>
        <v>44562</v>
      </c>
      <c r="F70" s="1">
        <f t="shared" si="7"/>
        <v>629.99</v>
      </c>
      <c r="G70" s="1">
        <f t="shared" si="8"/>
        <v>24001.4</v>
      </c>
      <c r="H70" s="1"/>
      <c r="I70" s="1">
        <f t="shared" si="9"/>
        <v>324.83999999999997</v>
      </c>
      <c r="J70" s="1">
        <f t="shared" si="10"/>
        <v>11327.31</v>
      </c>
      <c r="K70" s="1">
        <f t="shared" si="11"/>
        <v>35328.71</v>
      </c>
      <c r="L70" s="1"/>
      <c r="M70" s="19">
        <f t="shared" si="0"/>
        <v>0</v>
      </c>
      <c r="N70" s="1">
        <f t="shared" si="12"/>
        <v>188672.69</v>
      </c>
      <c r="O70" s="1">
        <f t="shared" si="13"/>
        <v>188672.69</v>
      </c>
      <c r="P70" s="16">
        <f t="shared" si="1"/>
        <v>4</v>
      </c>
      <c r="Q70" s="86">
        <f t="shared" si="2"/>
        <v>0</v>
      </c>
      <c r="R70" s="7"/>
      <c r="S70" s="80">
        <f t="shared" si="14"/>
        <v>954.82999999999993</v>
      </c>
      <c r="T70" s="1"/>
    </row>
    <row r="71" spans="2:20" customFormat="1" x14ac:dyDescent="0.25">
      <c r="B71" s="20">
        <f t="shared" si="3"/>
        <v>38</v>
      </c>
      <c r="C71" s="71">
        <f t="shared" si="4"/>
        <v>2</v>
      </c>
      <c r="D71" s="16">
        <f t="shared" si="5"/>
        <v>2022</v>
      </c>
      <c r="E71" s="17">
        <f t="shared" si="6"/>
        <v>44593</v>
      </c>
      <c r="F71" s="1">
        <f t="shared" si="7"/>
        <v>628.91</v>
      </c>
      <c r="G71" s="1">
        <f t="shared" si="8"/>
        <v>24630.31</v>
      </c>
      <c r="H71" s="1"/>
      <c r="I71" s="1">
        <f t="shared" si="9"/>
        <v>325.92</v>
      </c>
      <c r="J71" s="1">
        <f t="shared" si="10"/>
        <v>11653.23</v>
      </c>
      <c r="K71" s="1">
        <f t="shared" si="11"/>
        <v>36283.54</v>
      </c>
      <c r="L71" s="1"/>
      <c r="M71" s="19">
        <f t="shared" si="0"/>
        <v>0</v>
      </c>
      <c r="N71" s="1">
        <f t="shared" si="12"/>
        <v>188346.77</v>
      </c>
      <c r="O71" s="1">
        <f t="shared" si="13"/>
        <v>188346.77</v>
      </c>
      <c r="P71" s="16">
        <f t="shared" si="1"/>
        <v>4</v>
      </c>
      <c r="Q71" s="86">
        <f t="shared" si="2"/>
        <v>0</v>
      </c>
      <c r="R71" s="7"/>
      <c r="S71" s="80">
        <f t="shared" si="14"/>
        <v>954.82999999999993</v>
      </c>
      <c r="T71" s="1"/>
    </row>
    <row r="72" spans="2:20" customFormat="1" x14ac:dyDescent="0.25">
      <c r="B72" s="20">
        <f t="shared" si="3"/>
        <v>39</v>
      </c>
      <c r="C72" s="71">
        <f t="shared" si="4"/>
        <v>3</v>
      </c>
      <c r="D72" s="16">
        <f t="shared" si="5"/>
        <v>2022</v>
      </c>
      <c r="E72" s="17">
        <f t="shared" si="6"/>
        <v>44621</v>
      </c>
      <c r="F72" s="1">
        <f t="shared" si="7"/>
        <v>627.82000000000005</v>
      </c>
      <c r="G72" s="1">
        <f t="shared" si="8"/>
        <v>25258.13</v>
      </c>
      <c r="H72" s="1"/>
      <c r="I72" s="1">
        <f t="shared" si="9"/>
        <v>327.01</v>
      </c>
      <c r="J72" s="1">
        <f t="shared" si="10"/>
        <v>11980.24</v>
      </c>
      <c r="K72" s="1">
        <f t="shared" si="11"/>
        <v>37238.370000000003</v>
      </c>
      <c r="L72" s="1"/>
      <c r="M72" s="19">
        <f t="shared" si="0"/>
        <v>0</v>
      </c>
      <c r="N72" s="1">
        <f t="shared" si="12"/>
        <v>188019.76</v>
      </c>
      <c r="O72" s="1">
        <f t="shared" si="13"/>
        <v>188019.76</v>
      </c>
      <c r="P72" s="16">
        <f t="shared" si="1"/>
        <v>4</v>
      </c>
      <c r="Q72" s="86">
        <f t="shared" si="2"/>
        <v>0</v>
      </c>
      <c r="R72" s="7"/>
      <c r="S72" s="80">
        <f t="shared" si="14"/>
        <v>954.83</v>
      </c>
      <c r="T72" s="1"/>
    </row>
    <row r="73" spans="2:20" customFormat="1" x14ac:dyDescent="0.25">
      <c r="B73" s="20">
        <f t="shared" si="3"/>
        <v>40</v>
      </c>
      <c r="C73" s="71">
        <f t="shared" si="4"/>
        <v>4</v>
      </c>
      <c r="D73" s="16">
        <f t="shared" si="5"/>
        <v>2022</v>
      </c>
      <c r="E73" s="17">
        <f t="shared" si="6"/>
        <v>44652</v>
      </c>
      <c r="F73" s="1">
        <f t="shared" si="7"/>
        <v>626.73</v>
      </c>
      <c r="G73" s="1">
        <f t="shared" si="8"/>
        <v>25884.86</v>
      </c>
      <c r="H73" s="1"/>
      <c r="I73" s="1">
        <f t="shared" si="9"/>
        <v>328.1</v>
      </c>
      <c r="J73" s="1">
        <f t="shared" si="10"/>
        <v>12308.34</v>
      </c>
      <c r="K73" s="1">
        <f t="shared" si="11"/>
        <v>38193.199999999997</v>
      </c>
      <c r="L73" s="1"/>
      <c r="M73" s="19">
        <f t="shared" si="0"/>
        <v>0</v>
      </c>
      <c r="N73" s="1">
        <f t="shared" si="12"/>
        <v>187691.66</v>
      </c>
      <c r="O73" s="1">
        <f t="shared" si="13"/>
        <v>187691.66</v>
      </c>
      <c r="P73" s="16">
        <f t="shared" si="1"/>
        <v>4</v>
      </c>
      <c r="Q73" s="86">
        <f t="shared" si="2"/>
        <v>0</v>
      </c>
      <c r="R73" s="7"/>
      <c r="S73" s="80">
        <f t="shared" si="14"/>
        <v>954.83</v>
      </c>
      <c r="T73" s="1"/>
    </row>
    <row r="74" spans="2:20" customFormat="1" x14ac:dyDescent="0.25">
      <c r="B74" s="20">
        <f t="shared" si="3"/>
        <v>41</v>
      </c>
      <c r="C74" s="71">
        <f t="shared" si="4"/>
        <v>5</v>
      </c>
      <c r="D74" s="16">
        <f t="shared" si="5"/>
        <v>2022</v>
      </c>
      <c r="E74" s="17">
        <f t="shared" si="6"/>
        <v>44682</v>
      </c>
      <c r="F74" s="1">
        <f t="shared" si="7"/>
        <v>625.64</v>
      </c>
      <c r="G74" s="1">
        <f t="shared" si="8"/>
        <v>26510.5</v>
      </c>
      <c r="H74" s="1"/>
      <c r="I74" s="1">
        <f t="shared" si="9"/>
        <v>329.19</v>
      </c>
      <c r="J74" s="1">
        <f t="shared" si="10"/>
        <v>12637.53</v>
      </c>
      <c r="K74" s="1">
        <f t="shared" si="11"/>
        <v>39148.03</v>
      </c>
      <c r="L74" s="1"/>
      <c r="M74" s="19">
        <f t="shared" si="0"/>
        <v>0</v>
      </c>
      <c r="N74" s="1">
        <f t="shared" si="12"/>
        <v>187362.47</v>
      </c>
      <c r="O74" s="1">
        <f t="shared" si="13"/>
        <v>187362.47</v>
      </c>
      <c r="P74" s="16">
        <f t="shared" si="1"/>
        <v>4</v>
      </c>
      <c r="Q74" s="86">
        <f t="shared" si="2"/>
        <v>0</v>
      </c>
      <c r="R74" s="7"/>
      <c r="S74" s="80">
        <f t="shared" si="14"/>
        <v>954.82999999999993</v>
      </c>
      <c r="T74" s="1"/>
    </row>
    <row r="75" spans="2:20" customFormat="1" x14ac:dyDescent="0.25">
      <c r="B75" s="20">
        <f t="shared" si="3"/>
        <v>42</v>
      </c>
      <c r="C75" s="71">
        <f t="shared" si="4"/>
        <v>6</v>
      </c>
      <c r="D75" s="16">
        <f t="shared" si="5"/>
        <v>2022</v>
      </c>
      <c r="E75" s="17">
        <f t="shared" si="6"/>
        <v>44713</v>
      </c>
      <c r="F75" s="1">
        <f t="shared" si="7"/>
        <v>624.54</v>
      </c>
      <c r="G75" s="1">
        <f t="shared" si="8"/>
        <v>27135.040000000001</v>
      </c>
      <c r="H75" s="1"/>
      <c r="I75" s="1">
        <f t="shared" si="9"/>
        <v>330.29</v>
      </c>
      <c r="J75" s="1">
        <f t="shared" si="10"/>
        <v>12967.82</v>
      </c>
      <c r="K75" s="1">
        <f t="shared" si="11"/>
        <v>40102.86</v>
      </c>
      <c r="L75" s="1"/>
      <c r="M75" s="19">
        <f t="shared" si="0"/>
        <v>0</v>
      </c>
      <c r="N75" s="1">
        <f t="shared" si="12"/>
        <v>187032.18</v>
      </c>
      <c r="O75" s="1">
        <f t="shared" si="13"/>
        <v>187032.18</v>
      </c>
      <c r="P75" s="16">
        <f t="shared" si="1"/>
        <v>4</v>
      </c>
      <c r="Q75" s="86">
        <f t="shared" si="2"/>
        <v>0</v>
      </c>
      <c r="R75" s="7"/>
      <c r="S75" s="80">
        <f t="shared" si="14"/>
        <v>954.82999999999993</v>
      </c>
      <c r="T75" s="1"/>
    </row>
    <row r="76" spans="2:20" customFormat="1" x14ac:dyDescent="0.25">
      <c r="B76" s="20">
        <f t="shared" si="3"/>
        <v>43</v>
      </c>
      <c r="C76" s="71">
        <f t="shared" si="4"/>
        <v>7</v>
      </c>
      <c r="D76" s="16">
        <f t="shared" si="5"/>
        <v>2022</v>
      </c>
      <c r="E76" s="17">
        <f t="shared" si="6"/>
        <v>44743</v>
      </c>
      <c r="F76" s="1">
        <f t="shared" si="7"/>
        <v>623.44000000000005</v>
      </c>
      <c r="G76" s="1">
        <f t="shared" si="8"/>
        <v>27758.48</v>
      </c>
      <c r="H76" s="1"/>
      <c r="I76" s="1">
        <f t="shared" si="9"/>
        <v>331.39</v>
      </c>
      <c r="J76" s="1">
        <f t="shared" si="10"/>
        <v>13299.21</v>
      </c>
      <c r="K76" s="1">
        <f t="shared" si="11"/>
        <v>41057.69</v>
      </c>
      <c r="L76" s="1"/>
      <c r="M76" s="19">
        <f t="shared" si="0"/>
        <v>0</v>
      </c>
      <c r="N76" s="1">
        <f t="shared" si="12"/>
        <v>186700.79</v>
      </c>
      <c r="O76" s="1">
        <f t="shared" si="13"/>
        <v>186700.79</v>
      </c>
      <c r="P76" s="16">
        <f t="shared" si="1"/>
        <v>4</v>
      </c>
      <c r="Q76" s="86">
        <f t="shared" si="2"/>
        <v>0</v>
      </c>
      <c r="R76" s="7"/>
      <c r="S76" s="80">
        <f t="shared" si="14"/>
        <v>954.83</v>
      </c>
      <c r="T76" s="1"/>
    </row>
    <row r="77" spans="2:20" customFormat="1" x14ac:dyDescent="0.25">
      <c r="B77" s="20">
        <f t="shared" si="3"/>
        <v>44</v>
      </c>
      <c r="C77" s="71">
        <f t="shared" si="4"/>
        <v>8</v>
      </c>
      <c r="D77" s="16">
        <f t="shared" si="5"/>
        <v>2022</v>
      </c>
      <c r="E77" s="17">
        <f t="shared" si="6"/>
        <v>44774</v>
      </c>
      <c r="F77" s="1">
        <f t="shared" si="7"/>
        <v>622.34</v>
      </c>
      <c r="G77" s="1">
        <f t="shared" si="8"/>
        <v>28380.82</v>
      </c>
      <c r="H77" s="1"/>
      <c r="I77" s="1">
        <f t="shared" si="9"/>
        <v>332.49</v>
      </c>
      <c r="J77" s="1">
        <f t="shared" si="10"/>
        <v>13631.7</v>
      </c>
      <c r="K77" s="1">
        <f t="shared" si="11"/>
        <v>42012.52</v>
      </c>
      <c r="L77" s="1"/>
      <c r="M77" s="19">
        <f t="shared" si="0"/>
        <v>0</v>
      </c>
      <c r="N77" s="1">
        <f t="shared" si="12"/>
        <v>186368.3</v>
      </c>
      <c r="O77" s="1">
        <f t="shared" si="13"/>
        <v>186368.3</v>
      </c>
      <c r="P77" s="16">
        <f t="shared" si="1"/>
        <v>4</v>
      </c>
      <c r="Q77" s="86">
        <f t="shared" si="2"/>
        <v>0</v>
      </c>
      <c r="R77" s="7"/>
      <c r="S77" s="80">
        <f t="shared" si="14"/>
        <v>954.83</v>
      </c>
      <c r="T77" s="1"/>
    </row>
    <row r="78" spans="2:20" customFormat="1" x14ac:dyDescent="0.25">
      <c r="B78" s="20">
        <f t="shared" si="3"/>
        <v>45</v>
      </c>
      <c r="C78" s="71">
        <f t="shared" si="4"/>
        <v>9</v>
      </c>
      <c r="D78" s="16">
        <f t="shared" si="5"/>
        <v>2022</v>
      </c>
      <c r="E78" s="17">
        <f t="shared" si="6"/>
        <v>44805</v>
      </c>
      <c r="F78" s="1">
        <f t="shared" si="7"/>
        <v>621.23</v>
      </c>
      <c r="G78" s="1">
        <f t="shared" si="8"/>
        <v>29002.05</v>
      </c>
      <c r="H78" s="1"/>
      <c r="I78" s="1">
        <f t="shared" si="9"/>
        <v>333.6</v>
      </c>
      <c r="J78" s="1">
        <f t="shared" si="10"/>
        <v>13965.3</v>
      </c>
      <c r="K78" s="1">
        <f t="shared" si="11"/>
        <v>42967.35</v>
      </c>
      <c r="L78" s="1"/>
      <c r="M78" s="19">
        <f t="shared" si="0"/>
        <v>0</v>
      </c>
      <c r="N78" s="1">
        <f t="shared" si="12"/>
        <v>186034.7</v>
      </c>
      <c r="O78" s="1">
        <f t="shared" si="13"/>
        <v>186034.7</v>
      </c>
      <c r="P78" s="16">
        <f t="shared" si="1"/>
        <v>4</v>
      </c>
      <c r="Q78" s="86">
        <f t="shared" si="2"/>
        <v>0</v>
      </c>
      <c r="R78" s="7"/>
      <c r="S78" s="80">
        <f t="shared" si="14"/>
        <v>954.83</v>
      </c>
      <c r="T78" s="1"/>
    </row>
    <row r="79" spans="2:20" customFormat="1" x14ac:dyDescent="0.25">
      <c r="B79" s="20">
        <f t="shared" si="3"/>
        <v>46</v>
      </c>
      <c r="C79" s="71">
        <f t="shared" si="4"/>
        <v>10</v>
      </c>
      <c r="D79" s="16">
        <f t="shared" si="5"/>
        <v>2022</v>
      </c>
      <c r="E79" s="17">
        <f t="shared" si="6"/>
        <v>44835</v>
      </c>
      <c r="F79" s="1">
        <f t="shared" si="7"/>
        <v>620.12</v>
      </c>
      <c r="G79" s="1">
        <f t="shared" si="8"/>
        <v>29622.17</v>
      </c>
      <c r="H79" s="1"/>
      <c r="I79" s="1">
        <f t="shared" si="9"/>
        <v>334.71</v>
      </c>
      <c r="J79" s="1">
        <f t="shared" si="10"/>
        <v>14300.01</v>
      </c>
      <c r="K79" s="1">
        <f t="shared" si="11"/>
        <v>43922.18</v>
      </c>
      <c r="L79" s="1"/>
      <c r="M79" s="19">
        <f t="shared" si="0"/>
        <v>0</v>
      </c>
      <c r="N79" s="1">
        <f t="shared" si="12"/>
        <v>185699.99</v>
      </c>
      <c r="O79" s="1">
        <f t="shared" si="13"/>
        <v>185699.99</v>
      </c>
      <c r="P79" s="16">
        <f t="shared" si="1"/>
        <v>4</v>
      </c>
      <c r="Q79" s="86">
        <f t="shared" si="2"/>
        <v>0</v>
      </c>
      <c r="R79" s="7"/>
      <c r="S79" s="80">
        <f t="shared" si="14"/>
        <v>954.82999999999993</v>
      </c>
      <c r="T79" s="1"/>
    </row>
    <row r="80" spans="2:20" customFormat="1" x14ac:dyDescent="0.25">
      <c r="B80" s="20">
        <f t="shared" si="3"/>
        <v>47</v>
      </c>
      <c r="C80" s="71">
        <f t="shared" si="4"/>
        <v>11</v>
      </c>
      <c r="D80" s="16">
        <f t="shared" si="5"/>
        <v>2022</v>
      </c>
      <c r="E80" s="17">
        <f t="shared" si="6"/>
        <v>44866</v>
      </c>
      <c r="F80" s="1">
        <f t="shared" si="7"/>
        <v>619</v>
      </c>
      <c r="G80" s="1">
        <f t="shared" si="8"/>
        <v>30241.17</v>
      </c>
      <c r="H80" s="1"/>
      <c r="I80" s="1">
        <f t="shared" si="9"/>
        <v>335.83</v>
      </c>
      <c r="J80" s="1">
        <f t="shared" si="10"/>
        <v>14635.84</v>
      </c>
      <c r="K80" s="1">
        <f t="shared" si="11"/>
        <v>44877.01</v>
      </c>
      <c r="L80" s="1"/>
      <c r="M80" s="19">
        <f t="shared" si="0"/>
        <v>0</v>
      </c>
      <c r="N80" s="1">
        <f t="shared" si="12"/>
        <v>185364.16</v>
      </c>
      <c r="O80" s="1">
        <f t="shared" si="13"/>
        <v>185364.16</v>
      </c>
      <c r="P80" s="16">
        <f t="shared" si="1"/>
        <v>4</v>
      </c>
      <c r="Q80" s="86">
        <f t="shared" si="2"/>
        <v>0</v>
      </c>
      <c r="R80" s="7"/>
      <c r="S80" s="80">
        <f t="shared" si="14"/>
        <v>954.82999999999993</v>
      </c>
      <c r="T80" s="1"/>
    </row>
    <row r="81" spans="2:20" customFormat="1" x14ac:dyDescent="0.25">
      <c r="B81" s="20">
        <f t="shared" si="3"/>
        <v>48</v>
      </c>
      <c r="C81" s="71">
        <f t="shared" si="4"/>
        <v>12</v>
      </c>
      <c r="D81" s="16">
        <f t="shared" si="5"/>
        <v>2022</v>
      </c>
      <c r="E81" s="17">
        <f t="shared" si="6"/>
        <v>44896</v>
      </c>
      <c r="F81" s="1">
        <f t="shared" si="7"/>
        <v>617.88</v>
      </c>
      <c r="G81" s="1">
        <f t="shared" si="8"/>
        <v>30859.05</v>
      </c>
      <c r="H81" s="1"/>
      <c r="I81" s="1">
        <f t="shared" si="9"/>
        <v>336.95</v>
      </c>
      <c r="J81" s="1">
        <f t="shared" si="10"/>
        <v>14972.79</v>
      </c>
      <c r="K81" s="1">
        <f t="shared" si="11"/>
        <v>45831.839999999997</v>
      </c>
      <c r="L81" s="1"/>
      <c r="M81" s="19">
        <f t="shared" si="0"/>
        <v>0</v>
      </c>
      <c r="N81" s="1">
        <f t="shared" si="12"/>
        <v>185027.21</v>
      </c>
      <c r="O81" s="1">
        <f t="shared" si="13"/>
        <v>185027.21</v>
      </c>
      <c r="P81" s="16">
        <f t="shared" si="1"/>
        <v>4</v>
      </c>
      <c r="Q81" s="86">
        <f t="shared" si="2"/>
        <v>0</v>
      </c>
      <c r="R81" s="7"/>
      <c r="S81" s="80">
        <f t="shared" si="14"/>
        <v>954.82999999999993</v>
      </c>
      <c r="T81" s="1"/>
    </row>
    <row r="82" spans="2:20" customFormat="1" x14ac:dyDescent="0.25">
      <c r="B82" s="20">
        <f t="shared" si="3"/>
        <v>49</v>
      </c>
      <c r="C82" s="71">
        <f t="shared" si="4"/>
        <v>1</v>
      </c>
      <c r="D82" s="16">
        <f t="shared" si="5"/>
        <v>2023</v>
      </c>
      <c r="E82" s="17">
        <f t="shared" si="6"/>
        <v>44927</v>
      </c>
      <c r="F82" s="1">
        <f t="shared" si="7"/>
        <v>616.76</v>
      </c>
      <c r="G82" s="1">
        <f t="shared" si="8"/>
        <v>31475.81</v>
      </c>
      <c r="H82" s="1"/>
      <c r="I82" s="1">
        <f t="shared" si="9"/>
        <v>338.07</v>
      </c>
      <c r="J82" s="1">
        <f t="shared" si="10"/>
        <v>15310.86</v>
      </c>
      <c r="K82" s="1">
        <f t="shared" si="11"/>
        <v>46786.67</v>
      </c>
      <c r="L82" s="1"/>
      <c r="M82" s="19">
        <f t="shared" si="0"/>
        <v>0</v>
      </c>
      <c r="N82" s="1">
        <f t="shared" si="12"/>
        <v>184689.14</v>
      </c>
      <c r="O82" s="1">
        <f t="shared" si="13"/>
        <v>184689.14</v>
      </c>
      <c r="P82" s="16">
        <f t="shared" si="1"/>
        <v>5</v>
      </c>
      <c r="Q82" s="86">
        <f t="shared" si="2"/>
        <v>0</v>
      </c>
      <c r="R82" s="7"/>
      <c r="S82" s="80">
        <f t="shared" si="14"/>
        <v>954.82999999999993</v>
      </c>
      <c r="T82" s="1"/>
    </row>
    <row r="83" spans="2:20" customFormat="1" x14ac:dyDescent="0.25">
      <c r="B83" s="20">
        <f t="shared" si="3"/>
        <v>50</v>
      </c>
      <c r="C83" s="71">
        <f t="shared" si="4"/>
        <v>2</v>
      </c>
      <c r="D83" s="16">
        <f t="shared" si="5"/>
        <v>2023</v>
      </c>
      <c r="E83" s="17">
        <f t="shared" si="6"/>
        <v>44958</v>
      </c>
      <c r="F83" s="1">
        <f t="shared" si="7"/>
        <v>615.63</v>
      </c>
      <c r="G83" s="1">
        <f t="shared" si="8"/>
        <v>32091.439999999999</v>
      </c>
      <c r="H83" s="1"/>
      <c r="I83" s="1">
        <f t="shared" si="9"/>
        <v>339.2</v>
      </c>
      <c r="J83" s="1">
        <f t="shared" si="10"/>
        <v>15650.06</v>
      </c>
      <c r="K83" s="1">
        <f t="shared" si="11"/>
        <v>47741.5</v>
      </c>
      <c r="L83" s="1"/>
      <c r="M83" s="19">
        <f t="shared" si="0"/>
        <v>0</v>
      </c>
      <c r="N83" s="1">
        <f t="shared" si="12"/>
        <v>184349.94</v>
      </c>
      <c r="O83" s="1">
        <f t="shared" si="13"/>
        <v>184349.94</v>
      </c>
      <c r="P83" s="16">
        <f t="shared" si="1"/>
        <v>5</v>
      </c>
      <c r="Q83" s="86">
        <f t="shared" si="2"/>
        <v>0</v>
      </c>
      <c r="R83" s="7"/>
      <c r="S83" s="80">
        <f t="shared" si="14"/>
        <v>954.82999999999993</v>
      </c>
      <c r="T83" s="1"/>
    </row>
    <row r="84" spans="2:20" customFormat="1" x14ac:dyDescent="0.25">
      <c r="B84" s="20">
        <f t="shared" si="3"/>
        <v>51</v>
      </c>
      <c r="C84" s="71">
        <f t="shared" si="4"/>
        <v>3</v>
      </c>
      <c r="D84" s="16">
        <f t="shared" si="5"/>
        <v>2023</v>
      </c>
      <c r="E84" s="17">
        <f t="shared" si="6"/>
        <v>44986</v>
      </c>
      <c r="F84" s="1">
        <f t="shared" si="7"/>
        <v>614.5</v>
      </c>
      <c r="G84" s="1">
        <f t="shared" si="8"/>
        <v>32705.94</v>
      </c>
      <c r="H84" s="1"/>
      <c r="I84" s="1">
        <f t="shared" si="9"/>
        <v>340.33</v>
      </c>
      <c r="J84" s="1">
        <f t="shared" si="10"/>
        <v>15990.39</v>
      </c>
      <c r="K84" s="1">
        <f t="shared" si="11"/>
        <v>48696.33</v>
      </c>
      <c r="L84" s="1"/>
      <c r="M84" s="19">
        <f t="shared" si="0"/>
        <v>0</v>
      </c>
      <c r="N84" s="1">
        <f t="shared" si="12"/>
        <v>184009.61</v>
      </c>
      <c r="O84" s="1">
        <f t="shared" si="13"/>
        <v>184009.61</v>
      </c>
      <c r="P84" s="16">
        <f t="shared" si="1"/>
        <v>5</v>
      </c>
      <c r="Q84" s="86">
        <f t="shared" si="2"/>
        <v>0</v>
      </c>
      <c r="R84" s="7"/>
      <c r="S84" s="80">
        <f t="shared" si="14"/>
        <v>954.82999999999993</v>
      </c>
      <c r="T84" s="1"/>
    </row>
    <row r="85" spans="2:20" customFormat="1" x14ac:dyDescent="0.25">
      <c r="B85" s="20">
        <f t="shared" si="3"/>
        <v>52</v>
      </c>
      <c r="C85" s="71">
        <f t="shared" si="4"/>
        <v>4</v>
      </c>
      <c r="D85" s="16">
        <f t="shared" si="5"/>
        <v>2023</v>
      </c>
      <c r="E85" s="17">
        <f t="shared" si="6"/>
        <v>45017</v>
      </c>
      <c r="F85" s="1">
        <f t="shared" si="7"/>
        <v>613.37</v>
      </c>
      <c r="G85" s="1">
        <f t="shared" si="8"/>
        <v>33319.31</v>
      </c>
      <c r="H85" s="1"/>
      <c r="I85" s="1">
        <f t="shared" si="9"/>
        <v>341.46</v>
      </c>
      <c r="J85" s="1">
        <f t="shared" si="10"/>
        <v>16331.85</v>
      </c>
      <c r="K85" s="1">
        <f t="shared" si="11"/>
        <v>49651.16</v>
      </c>
      <c r="L85" s="1"/>
      <c r="M85" s="19">
        <f t="shared" si="0"/>
        <v>0</v>
      </c>
      <c r="N85" s="1">
        <f t="shared" si="12"/>
        <v>183668.15</v>
      </c>
      <c r="O85" s="1">
        <f t="shared" si="13"/>
        <v>183668.15</v>
      </c>
      <c r="P85" s="16">
        <f t="shared" si="1"/>
        <v>5</v>
      </c>
      <c r="Q85" s="86">
        <f t="shared" si="2"/>
        <v>0</v>
      </c>
      <c r="R85" s="7"/>
      <c r="S85" s="80">
        <f t="shared" si="14"/>
        <v>954.82999999999993</v>
      </c>
      <c r="T85" s="1"/>
    </row>
    <row r="86" spans="2:20" customFormat="1" x14ac:dyDescent="0.25">
      <c r="B86" s="20">
        <f t="shared" si="3"/>
        <v>53</v>
      </c>
      <c r="C86" s="71">
        <f t="shared" si="4"/>
        <v>5</v>
      </c>
      <c r="D86" s="16">
        <f t="shared" si="5"/>
        <v>2023</v>
      </c>
      <c r="E86" s="17">
        <f t="shared" si="6"/>
        <v>45047</v>
      </c>
      <c r="F86" s="1">
        <f t="shared" si="7"/>
        <v>612.23</v>
      </c>
      <c r="G86" s="1">
        <f t="shared" si="8"/>
        <v>33931.54</v>
      </c>
      <c r="H86" s="1"/>
      <c r="I86" s="1">
        <f t="shared" si="9"/>
        <v>342.6</v>
      </c>
      <c r="J86" s="1">
        <f t="shared" si="10"/>
        <v>16674.45</v>
      </c>
      <c r="K86" s="1">
        <f t="shared" si="11"/>
        <v>50605.99</v>
      </c>
      <c r="L86" s="1"/>
      <c r="M86" s="19">
        <f t="shared" si="0"/>
        <v>0</v>
      </c>
      <c r="N86" s="1">
        <f t="shared" si="12"/>
        <v>183325.55</v>
      </c>
      <c r="O86" s="1">
        <f t="shared" si="13"/>
        <v>183325.55</v>
      </c>
      <c r="P86" s="16">
        <f t="shared" si="1"/>
        <v>5</v>
      </c>
      <c r="Q86" s="86">
        <f t="shared" si="2"/>
        <v>0</v>
      </c>
      <c r="R86" s="7"/>
      <c r="S86" s="80">
        <f t="shared" si="14"/>
        <v>954.83</v>
      </c>
      <c r="T86" s="1"/>
    </row>
    <row r="87" spans="2:20" customFormat="1" x14ac:dyDescent="0.25">
      <c r="B87" s="20">
        <f t="shared" si="3"/>
        <v>54</v>
      </c>
      <c r="C87" s="71">
        <f t="shared" si="4"/>
        <v>6</v>
      </c>
      <c r="D87" s="16">
        <f t="shared" si="5"/>
        <v>2023</v>
      </c>
      <c r="E87" s="17">
        <f t="shared" si="6"/>
        <v>45078</v>
      </c>
      <c r="F87" s="1">
        <f t="shared" si="7"/>
        <v>611.09</v>
      </c>
      <c r="G87" s="1">
        <f t="shared" si="8"/>
        <v>34542.629999999997</v>
      </c>
      <c r="H87" s="1"/>
      <c r="I87" s="1">
        <f t="shared" si="9"/>
        <v>343.74</v>
      </c>
      <c r="J87" s="1">
        <f t="shared" si="10"/>
        <v>17018.189999999999</v>
      </c>
      <c r="K87" s="1">
        <f t="shared" si="11"/>
        <v>51560.82</v>
      </c>
      <c r="L87" s="1"/>
      <c r="M87" s="19">
        <f t="shared" si="0"/>
        <v>0</v>
      </c>
      <c r="N87" s="1">
        <f t="shared" si="12"/>
        <v>182981.81</v>
      </c>
      <c r="O87" s="1">
        <f t="shared" si="13"/>
        <v>182981.81</v>
      </c>
      <c r="P87" s="16">
        <f t="shared" si="1"/>
        <v>5</v>
      </c>
      <c r="Q87" s="86">
        <f t="shared" si="2"/>
        <v>0</v>
      </c>
      <c r="R87" s="7"/>
      <c r="S87" s="80">
        <f t="shared" si="14"/>
        <v>954.83</v>
      </c>
      <c r="T87" s="1"/>
    </row>
    <row r="88" spans="2:20" customFormat="1" x14ac:dyDescent="0.25">
      <c r="B88" s="20">
        <f t="shared" si="3"/>
        <v>55</v>
      </c>
      <c r="C88" s="71">
        <f t="shared" si="4"/>
        <v>7</v>
      </c>
      <c r="D88" s="16">
        <f t="shared" si="5"/>
        <v>2023</v>
      </c>
      <c r="E88" s="17">
        <f t="shared" si="6"/>
        <v>45108</v>
      </c>
      <c r="F88" s="1">
        <f t="shared" si="7"/>
        <v>609.94000000000005</v>
      </c>
      <c r="G88" s="1">
        <f t="shared" si="8"/>
        <v>35152.57</v>
      </c>
      <c r="H88" s="1"/>
      <c r="I88" s="1">
        <f t="shared" si="9"/>
        <v>344.89</v>
      </c>
      <c r="J88" s="1">
        <f t="shared" si="10"/>
        <v>17363.080000000002</v>
      </c>
      <c r="K88" s="1">
        <f t="shared" si="11"/>
        <v>52515.65</v>
      </c>
      <c r="L88" s="1"/>
      <c r="M88" s="19">
        <f t="shared" si="0"/>
        <v>0</v>
      </c>
      <c r="N88" s="1">
        <f t="shared" si="12"/>
        <v>182636.92</v>
      </c>
      <c r="O88" s="1">
        <f t="shared" si="13"/>
        <v>182636.92</v>
      </c>
      <c r="P88" s="16">
        <f t="shared" si="1"/>
        <v>5</v>
      </c>
      <c r="Q88" s="86">
        <f t="shared" si="2"/>
        <v>0</v>
      </c>
      <c r="R88" s="7"/>
      <c r="S88" s="80">
        <f t="shared" si="14"/>
        <v>954.83</v>
      </c>
      <c r="T88" s="1"/>
    </row>
    <row r="89" spans="2:20" customFormat="1" x14ac:dyDescent="0.25">
      <c r="B89" s="20">
        <f>+B88+1</f>
        <v>56</v>
      </c>
      <c r="C89" s="71">
        <f t="shared" si="4"/>
        <v>8</v>
      </c>
      <c r="D89" s="16">
        <f t="shared" si="5"/>
        <v>2023</v>
      </c>
      <c r="E89" s="17">
        <f t="shared" si="6"/>
        <v>45139</v>
      </c>
      <c r="F89" s="1">
        <f t="shared" si="7"/>
        <v>608.79</v>
      </c>
      <c r="G89" s="1">
        <f t="shared" si="8"/>
        <v>35761.360000000001</v>
      </c>
      <c r="H89" s="1"/>
      <c r="I89" s="1">
        <f t="shared" si="9"/>
        <v>346.04</v>
      </c>
      <c r="J89" s="1">
        <f t="shared" si="10"/>
        <v>17709.12</v>
      </c>
      <c r="K89" s="1">
        <f t="shared" si="11"/>
        <v>53470.48</v>
      </c>
      <c r="L89" s="1"/>
      <c r="M89" s="19">
        <f t="shared" si="0"/>
        <v>0</v>
      </c>
      <c r="N89" s="1">
        <f t="shared" si="12"/>
        <v>182290.88</v>
      </c>
      <c r="O89" s="1">
        <f t="shared" si="13"/>
        <v>182290.88</v>
      </c>
      <c r="P89" s="16">
        <f t="shared" si="1"/>
        <v>5</v>
      </c>
      <c r="Q89" s="86">
        <f t="shared" si="2"/>
        <v>0</v>
      </c>
      <c r="R89" s="7"/>
      <c r="S89" s="80">
        <f t="shared" si="14"/>
        <v>954.82999999999993</v>
      </c>
      <c r="T89" s="1"/>
    </row>
    <row r="90" spans="2:20" customFormat="1" x14ac:dyDescent="0.25">
      <c r="B90" s="20">
        <f t="shared" si="3"/>
        <v>57</v>
      </c>
      <c r="C90" s="71">
        <f t="shared" si="4"/>
        <v>9</v>
      </c>
      <c r="D90" s="16">
        <f t="shared" si="5"/>
        <v>2023</v>
      </c>
      <c r="E90" s="17">
        <f t="shared" si="6"/>
        <v>45170</v>
      </c>
      <c r="F90" s="1">
        <f t="shared" si="7"/>
        <v>607.64</v>
      </c>
      <c r="G90" s="1">
        <f t="shared" si="8"/>
        <v>36369</v>
      </c>
      <c r="H90" s="1"/>
      <c r="I90" s="1">
        <f t="shared" si="9"/>
        <v>347.19</v>
      </c>
      <c r="J90" s="1">
        <f t="shared" si="10"/>
        <v>18056.310000000001</v>
      </c>
      <c r="K90" s="1">
        <f t="shared" si="11"/>
        <v>54425.31</v>
      </c>
      <c r="L90" s="1"/>
      <c r="M90" s="19">
        <f t="shared" si="0"/>
        <v>0</v>
      </c>
      <c r="N90" s="1">
        <f t="shared" si="12"/>
        <v>181943.69</v>
      </c>
      <c r="O90" s="1">
        <f t="shared" si="13"/>
        <v>181943.69</v>
      </c>
      <c r="P90" s="16">
        <f t="shared" si="1"/>
        <v>5</v>
      </c>
      <c r="Q90" s="86">
        <f t="shared" si="2"/>
        <v>0</v>
      </c>
      <c r="R90" s="7"/>
      <c r="S90" s="80">
        <f t="shared" si="14"/>
        <v>954.82999999999993</v>
      </c>
      <c r="T90" s="1"/>
    </row>
    <row r="91" spans="2:20" customFormat="1" x14ac:dyDescent="0.25">
      <c r="B91" s="20">
        <f t="shared" si="3"/>
        <v>58</v>
      </c>
      <c r="C91" s="71">
        <f t="shared" si="4"/>
        <v>10</v>
      </c>
      <c r="D91" s="16">
        <f t="shared" si="5"/>
        <v>2023</v>
      </c>
      <c r="E91" s="17">
        <f t="shared" si="6"/>
        <v>45200</v>
      </c>
      <c r="F91" s="1">
        <f t="shared" si="7"/>
        <v>606.48</v>
      </c>
      <c r="G91" s="1">
        <f t="shared" si="8"/>
        <v>36975.480000000003</v>
      </c>
      <c r="H91" s="1"/>
      <c r="I91" s="1">
        <f t="shared" si="9"/>
        <v>348.35</v>
      </c>
      <c r="J91" s="1">
        <f t="shared" si="10"/>
        <v>18404.66</v>
      </c>
      <c r="K91" s="1">
        <f t="shared" si="11"/>
        <v>55380.14</v>
      </c>
      <c r="L91" s="1"/>
      <c r="M91" s="19">
        <f t="shared" si="0"/>
        <v>0</v>
      </c>
      <c r="N91" s="1">
        <f t="shared" si="12"/>
        <v>181595.34</v>
      </c>
      <c r="O91" s="1">
        <f t="shared" si="13"/>
        <v>181595.34</v>
      </c>
      <c r="P91" s="16">
        <f t="shared" si="1"/>
        <v>5</v>
      </c>
      <c r="Q91" s="86">
        <f t="shared" si="2"/>
        <v>0</v>
      </c>
      <c r="R91" s="7"/>
      <c r="S91" s="80">
        <f t="shared" si="14"/>
        <v>954.83</v>
      </c>
      <c r="T91" s="1"/>
    </row>
    <row r="92" spans="2:20" customFormat="1" x14ac:dyDescent="0.25">
      <c r="B92" s="20">
        <f t="shared" si="3"/>
        <v>59</v>
      </c>
      <c r="C92" s="71">
        <f t="shared" si="4"/>
        <v>11</v>
      </c>
      <c r="D92" s="16">
        <f t="shared" si="5"/>
        <v>2023</v>
      </c>
      <c r="E92" s="17">
        <f t="shared" si="6"/>
        <v>45231</v>
      </c>
      <c r="F92" s="1">
        <f t="shared" si="7"/>
        <v>605.32000000000005</v>
      </c>
      <c r="G92" s="1">
        <f t="shared" si="8"/>
        <v>37580.800000000003</v>
      </c>
      <c r="H92" s="1"/>
      <c r="I92" s="1">
        <f t="shared" si="9"/>
        <v>349.51</v>
      </c>
      <c r="J92" s="1">
        <f t="shared" si="10"/>
        <v>18754.169999999998</v>
      </c>
      <c r="K92" s="1">
        <f t="shared" si="11"/>
        <v>56334.97</v>
      </c>
      <c r="L92" s="1"/>
      <c r="M92" s="19">
        <f t="shared" si="0"/>
        <v>0</v>
      </c>
      <c r="N92" s="1">
        <f t="shared" si="12"/>
        <v>181245.83</v>
      </c>
      <c r="O92" s="1">
        <f t="shared" si="13"/>
        <v>181245.83</v>
      </c>
      <c r="P92" s="16">
        <f t="shared" si="1"/>
        <v>5</v>
      </c>
      <c r="Q92" s="86">
        <f t="shared" si="2"/>
        <v>0</v>
      </c>
      <c r="R92" s="7"/>
      <c r="S92" s="80">
        <f t="shared" si="14"/>
        <v>954.83</v>
      </c>
      <c r="T92" s="1"/>
    </row>
    <row r="93" spans="2:20" customFormat="1" x14ac:dyDescent="0.25">
      <c r="B93" s="20">
        <f t="shared" si="3"/>
        <v>60</v>
      </c>
      <c r="C93" s="71">
        <f t="shared" si="4"/>
        <v>12</v>
      </c>
      <c r="D93" s="16">
        <f t="shared" si="5"/>
        <v>2023</v>
      </c>
      <c r="E93" s="17">
        <f t="shared" si="6"/>
        <v>45261</v>
      </c>
      <c r="F93" s="1">
        <f t="shared" si="7"/>
        <v>604.15</v>
      </c>
      <c r="G93" s="1">
        <f t="shared" si="8"/>
        <v>38184.949999999997</v>
      </c>
      <c r="H93" s="1"/>
      <c r="I93" s="1">
        <f t="shared" si="9"/>
        <v>350.68</v>
      </c>
      <c r="J93" s="1">
        <f t="shared" si="10"/>
        <v>19104.849999999999</v>
      </c>
      <c r="K93" s="1">
        <f t="shared" si="11"/>
        <v>57289.8</v>
      </c>
      <c r="L93" s="1"/>
      <c r="M93" s="19">
        <f t="shared" si="0"/>
        <v>0</v>
      </c>
      <c r="N93" s="1">
        <f t="shared" si="12"/>
        <v>180895.15</v>
      </c>
      <c r="O93" s="1">
        <f t="shared" si="13"/>
        <v>180895.15</v>
      </c>
      <c r="P93" s="16">
        <f t="shared" si="1"/>
        <v>5</v>
      </c>
      <c r="Q93" s="86">
        <f t="shared" si="2"/>
        <v>0</v>
      </c>
      <c r="R93" s="7"/>
      <c r="S93" s="80">
        <f t="shared" si="14"/>
        <v>954.82999999999993</v>
      </c>
      <c r="T93" s="1"/>
    </row>
    <row r="94" spans="2:20" customFormat="1" x14ac:dyDescent="0.25">
      <c r="B94" s="20">
        <f t="shared" si="3"/>
        <v>61</v>
      </c>
      <c r="C94" s="71">
        <f t="shared" si="4"/>
        <v>1</v>
      </c>
      <c r="D94" s="16">
        <f t="shared" si="5"/>
        <v>2024</v>
      </c>
      <c r="E94" s="17">
        <f t="shared" si="6"/>
        <v>45292</v>
      </c>
      <c r="F94" s="1">
        <f t="shared" si="7"/>
        <v>602.98</v>
      </c>
      <c r="G94" s="1">
        <f t="shared" si="8"/>
        <v>38787.93</v>
      </c>
      <c r="H94" s="1"/>
      <c r="I94" s="1">
        <f t="shared" si="9"/>
        <v>351.85</v>
      </c>
      <c r="J94" s="1">
        <f t="shared" si="10"/>
        <v>19456.7</v>
      </c>
      <c r="K94" s="1">
        <f t="shared" si="11"/>
        <v>58244.63</v>
      </c>
      <c r="L94" s="1"/>
      <c r="M94" s="19">
        <f t="shared" si="0"/>
        <v>0</v>
      </c>
      <c r="N94" s="1">
        <f t="shared" si="12"/>
        <v>180543.3</v>
      </c>
      <c r="O94" s="1">
        <f t="shared" si="13"/>
        <v>180543.3</v>
      </c>
      <c r="P94" s="16">
        <f t="shared" si="1"/>
        <v>6</v>
      </c>
      <c r="Q94" s="86">
        <f t="shared" si="2"/>
        <v>0</v>
      </c>
      <c r="R94" s="7"/>
      <c r="S94" s="80">
        <f t="shared" si="14"/>
        <v>954.83</v>
      </c>
      <c r="T94" s="1"/>
    </row>
    <row r="95" spans="2:20" customFormat="1" x14ac:dyDescent="0.25">
      <c r="B95" s="20">
        <f t="shared" si="3"/>
        <v>62</v>
      </c>
      <c r="C95" s="71">
        <f t="shared" si="4"/>
        <v>2</v>
      </c>
      <c r="D95" s="16">
        <f t="shared" si="5"/>
        <v>2024</v>
      </c>
      <c r="E95" s="17">
        <f t="shared" si="6"/>
        <v>45323</v>
      </c>
      <c r="F95" s="1">
        <f t="shared" si="7"/>
        <v>601.80999999999995</v>
      </c>
      <c r="G95" s="1">
        <f t="shared" si="8"/>
        <v>39389.74</v>
      </c>
      <c r="H95" s="1"/>
      <c r="I95" s="1">
        <f t="shared" si="9"/>
        <v>353.02</v>
      </c>
      <c r="J95" s="1">
        <f t="shared" si="10"/>
        <v>19809.72</v>
      </c>
      <c r="K95" s="1">
        <f t="shared" si="11"/>
        <v>59199.46</v>
      </c>
      <c r="L95" s="1"/>
      <c r="M95" s="19">
        <f t="shared" si="0"/>
        <v>0</v>
      </c>
      <c r="N95" s="1">
        <f t="shared" si="12"/>
        <v>180190.28</v>
      </c>
      <c r="O95" s="1">
        <f t="shared" si="13"/>
        <v>180190.28</v>
      </c>
      <c r="P95" s="16">
        <f t="shared" si="1"/>
        <v>6</v>
      </c>
      <c r="Q95" s="86">
        <f t="shared" si="2"/>
        <v>0</v>
      </c>
      <c r="R95" s="7"/>
      <c r="S95" s="80">
        <f t="shared" si="14"/>
        <v>954.82999999999993</v>
      </c>
      <c r="T95" s="1"/>
    </row>
    <row r="96" spans="2:20" customFormat="1" x14ac:dyDescent="0.25">
      <c r="B96" s="20">
        <f t="shared" si="3"/>
        <v>63</v>
      </c>
      <c r="C96" s="71">
        <f t="shared" si="4"/>
        <v>3</v>
      </c>
      <c r="D96" s="16">
        <f t="shared" si="5"/>
        <v>2024</v>
      </c>
      <c r="E96" s="17">
        <f t="shared" si="6"/>
        <v>45352</v>
      </c>
      <c r="F96" s="1">
        <f t="shared" si="7"/>
        <v>600.63</v>
      </c>
      <c r="G96" s="1">
        <f t="shared" si="8"/>
        <v>39990.370000000003</v>
      </c>
      <c r="H96" s="1"/>
      <c r="I96" s="1">
        <f t="shared" si="9"/>
        <v>354.2</v>
      </c>
      <c r="J96" s="1">
        <f t="shared" si="10"/>
        <v>20163.919999999998</v>
      </c>
      <c r="K96" s="1">
        <f t="shared" si="11"/>
        <v>60154.29</v>
      </c>
      <c r="L96" s="1"/>
      <c r="M96" s="19">
        <f t="shared" si="0"/>
        <v>0</v>
      </c>
      <c r="N96" s="1">
        <f t="shared" si="12"/>
        <v>179836.08</v>
      </c>
      <c r="O96" s="1">
        <f t="shared" si="13"/>
        <v>179836.08</v>
      </c>
      <c r="P96" s="16">
        <f t="shared" si="1"/>
        <v>6</v>
      </c>
      <c r="Q96" s="86">
        <f t="shared" si="2"/>
        <v>0</v>
      </c>
      <c r="R96" s="7"/>
      <c r="S96" s="80">
        <f t="shared" si="14"/>
        <v>954.82999999999993</v>
      </c>
      <c r="T96" s="1"/>
    </row>
    <row r="97" spans="2:20" customFormat="1" x14ac:dyDescent="0.25">
      <c r="B97" s="20">
        <f t="shared" si="3"/>
        <v>64</v>
      </c>
      <c r="C97" s="71">
        <f t="shared" si="4"/>
        <v>4</v>
      </c>
      <c r="D97" s="16">
        <f t="shared" si="5"/>
        <v>2024</v>
      </c>
      <c r="E97" s="17">
        <f t="shared" si="6"/>
        <v>45383</v>
      </c>
      <c r="F97" s="1">
        <f t="shared" si="7"/>
        <v>599.45000000000005</v>
      </c>
      <c r="G97" s="1">
        <f t="shared" si="8"/>
        <v>40589.82</v>
      </c>
      <c r="H97" s="1"/>
      <c r="I97" s="1">
        <f t="shared" si="9"/>
        <v>355.38</v>
      </c>
      <c r="J97" s="1">
        <f t="shared" si="10"/>
        <v>20519.3</v>
      </c>
      <c r="K97" s="1">
        <f t="shared" si="11"/>
        <v>61109.120000000003</v>
      </c>
      <c r="L97" s="1"/>
      <c r="M97" s="19">
        <f t="shared" si="0"/>
        <v>0</v>
      </c>
      <c r="N97" s="1">
        <f t="shared" si="12"/>
        <v>179480.7</v>
      </c>
      <c r="O97" s="1">
        <f t="shared" si="13"/>
        <v>179480.7</v>
      </c>
      <c r="P97" s="16">
        <f t="shared" si="1"/>
        <v>6</v>
      </c>
      <c r="Q97" s="86">
        <f t="shared" si="2"/>
        <v>0</v>
      </c>
      <c r="R97" s="7"/>
      <c r="S97" s="80">
        <f t="shared" si="14"/>
        <v>954.83</v>
      </c>
      <c r="T97" s="1"/>
    </row>
    <row r="98" spans="2:20" customFormat="1" x14ac:dyDescent="0.25">
      <c r="B98" s="20">
        <f t="shared" si="3"/>
        <v>65</v>
      </c>
      <c r="C98" s="71">
        <f t="shared" si="4"/>
        <v>5</v>
      </c>
      <c r="D98" s="16">
        <f t="shared" si="5"/>
        <v>2024</v>
      </c>
      <c r="E98" s="17">
        <f t="shared" si="6"/>
        <v>45413</v>
      </c>
      <c r="F98" s="1">
        <f t="shared" si="7"/>
        <v>598.27</v>
      </c>
      <c r="G98" s="1">
        <f t="shared" si="8"/>
        <v>41188.089999999997</v>
      </c>
      <c r="H98" s="1"/>
      <c r="I98" s="1">
        <f t="shared" si="9"/>
        <v>356.56</v>
      </c>
      <c r="J98" s="1">
        <f t="shared" si="10"/>
        <v>20875.86</v>
      </c>
      <c r="K98" s="1">
        <f t="shared" si="11"/>
        <v>62063.95</v>
      </c>
      <c r="L98" s="1"/>
      <c r="M98" s="19">
        <f t="shared" ref="M98:M161" si="15">IF(O97&gt;$N$14,IF(O97&gt;=(I98+$N$14),$N$14,(O97-I98)),0)</f>
        <v>0</v>
      </c>
      <c r="N98" s="1">
        <f t="shared" si="12"/>
        <v>179124.14</v>
      </c>
      <c r="O98" s="1">
        <f t="shared" si="13"/>
        <v>179124.14</v>
      </c>
      <c r="P98" s="16">
        <f t="shared" ref="P98:P161" si="16">ROUND(DATEDIF($E$34,E98,"y"),1)+1</f>
        <v>6</v>
      </c>
      <c r="Q98" s="86">
        <f t="shared" ref="Q98:Q161" si="17">IF(AND(O98=0,F98&gt;0),"Final Payment# " &amp; B98 &amp; "; Year #" &amp; P98 &amp; "; Date: " &amp; TEXT(E98,"m/d/yyyy"),0)</f>
        <v>0</v>
      </c>
      <c r="R98" s="7"/>
      <c r="S98" s="80">
        <f t="shared" si="14"/>
        <v>954.82999999999993</v>
      </c>
      <c r="T98" s="1"/>
    </row>
    <row r="99" spans="2:20" customFormat="1" x14ac:dyDescent="0.25">
      <c r="B99" s="20">
        <f t="shared" ref="B99:B162" si="18">+B98+1</f>
        <v>66</v>
      </c>
      <c r="C99" s="71">
        <f t="shared" ref="C99:C162" si="19">IF(C98&gt;=(12.99999-12/$K$13), 1,  C98+12/$K$13)</f>
        <v>6</v>
      </c>
      <c r="D99" s="16">
        <f t="shared" ref="D99:D162" si="20">IF(AND(C99=1, B99&gt;1),D98+1,D98)</f>
        <v>2024</v>
      </c>
      <c r="E99" s="17">
        <f t="shared" ref="E99:E162" si="21">DATE(D99,TRUNC(C99),1+(C99-TRUNC(C99))* (IF(TRUNC(C99)=2,28.5,IF(OR(TRUNC(C99)=1,TRUNC(C99)=3,TRUNC(C99)=5,TRUNC(C99)=7,TRUNC(C99)=8,TRUNC(C99)=10,TRUNC(C99)=12),31,30))))</f>
        <v>45444</v>
      </c>
      <c r="F99" s="1">
        <f t="shared" ref="F99:F162" si="22">ROUND(IF(O98&gt;0,($F$14/($K$13*100)*O98),0),2)</f>
        <v>597.08000000000004</v>
      </c>
      <c r="G99" s="1">
        <f t="shared" ref="G99:G162" si="23">ROUND(IF(O98&gt;0,+F99+G98,0),2)</f>
        <v>41785.17</v>
      </c>
      <c r="H99" s="1"/>
      <c r="I99" s="1">
        <f t="shared" ref="I99:I162" si="24">ROUND(IF(O98&gt;0,IF(O98&gt;($K$14+F99),$K$14-F99,O98),0),2)</f>
        <v>357.75</v>
      </c>
      <c r="J99" s="1">
        <f t="shared" ref="J99:J162" si="25">ROUND(IF(O98&gt;0,+J98+I99+M99,0),2)</f>
        <v>21233.61</v>
      </c>
      <c r="K99" s="1">
        <f t="shared" ref="K99:K162" si="26">ROUND(IF(O98&gt;0,J99+G99,0),2)</f>
        <v>63018.78</v>
      </c>
      <c r="L99" s="1"/>
      <c r="M99" s="19">
        <f t="shared" si="15"/>
        <v>0</v>
      </c>
      <c r="N99" s="1">
        <f t="shared" ref="N99:N162" si="27">ROUND(IF(O98&gt;0,+N98-I99,0),2)</f>
        <v>178766.39</v>
      </c>
      <c r="O99" s="1">
        <f t="shared" ref="O99:O162" si="28">ROUND(IF(O98&gt;0,(+O98-I99-M99),0),2)</f>
        <v>178766.39</v>
      </c>
      <c r="P99" s="16">
        <f t="shared" si="16"/>
        <v>6</v>
      </c>
      <c r="Q99" s="86">
        <f t="shared" si="17"/>
        <v>0</v>
      </c>
      <c r="R99" s="7"/>
      <c r="S99" s="80">
        <f t="shared" ref="S99:S162" si="29">F99+I99+M99</f>
        <v>954.83</v>
      </c>
      <c r="T99" s="1"/>
    </row>
    <row r="100" spans="2:20" customFormat="1" x14ac:dyDescent="0.25">
      <c r="B100" s="20">
        <f t="shared" si="18"/>
        <v>67</v>
      </c>
      <c r="C100" s="71">
        <f t="shared" si="19"/>
        <v>7</v>
      </c>
      <c r="D100" s="16">
        <f t="shared" si="20"/>
        <v>2024</v>
      </c>
      <c r="E100" s="17">
        <f t="shared" si="21"/>
        <v>45474</v>
      </c>
      <c r="F100" s="1">
        <f t="shared" si="22"/>
        <v>595.89</v>
      </c>
      <c r="G100" s="1">
        <f t="shared" si="23"/>
        <v>42381.06</v>
      </c>
      <c r="H100" s="1"/>
      <c r="I100" s="1">
        <f t="shared" si="24"/>
        <v>358.94</v>
      </c>
      <c r="J100" s="1">
        <f t="shared" si="25"/>
        <v>21592.55</v>
      </c>
      <c r="K100" s="1">
        <f t="shared" si="26"/>
        <v>63973.61</v>
      </c>
      <c r="L100" s="1"/>
      <c r="M100" s="19">
        <f t="shared" si="15"/>
        <v>0</v>
      </c>
      <c r="N100" s="1">
        <f t="shared" si="27"/>
        <v>178407.45</v>
      </c>
      <c r="O100" s="1">
        <f t="shared" si="28"/>
        <v>178407.45</v>
      </c>
      <c r="P100" s="16">
        <f t="shared" si="16"/>
        <v>6</v>
      </c>
      <c r="Q100" s="86">
        <f t="shared" si="17"/>
        <v>0</v>
      </c>
      <c r="R100" s="7"/>
      <c r="S100" s="80">
        <f t="shared" si="29"/>
        <v>954.82999999999993</v>
      </c>
      <c r="T100" s="1"/>
    </row>
    <row r="101" spans="2:20" customFormat="1" x14ac:dyDescent="0.25">
      <c r="B101" s="20">
        <f t="shared" si="18"/>
        <v>68</v>
      </c>
      <c r="C101" s="71">
        <f t="shared" si="19"/>
        <v>8</v>
      </c>
      <c r="D101" s="16">
        <f t="shared" si="20"/>
        <v>2024</v>
      </c>
      <c r="E101" s="17">
        <f t="shared" si="21"/>
        <v>45505</v>
      </c>
      <c r="F101" s="1">
        <f t="shared" si="22"/>
        <v>594.69000000000005</v>
      </c>
      <c r="G101" s="1">
        <f t="shared" si="23"/>
        <v>42975.75</v>
      </c>
      <c r="H101" s="1"/>
      <c r="I101" s="1">
        <f t="shared" si="24"/>
        <v>360.14</v>
      </c>
      <c r="J101" s="1">
        <f t="shared" si="25"/>
        <v>21952.69</v>
      </c>
      <c r="K101" s="1">
        <f t="shared" si="26"/>
        <v>64928.44</v>
      </c>
      <c r="L101" s="1"/>
      <c r="M101" s="19">
        <f t="shared" si="15"/>
        <v>0</v>
      </c>
      <c r="N101" s="1">
        <f t="shared" si="27"/>
        <v>178047.31</v>
      </c>
      <c r="O101" s="1">
        <f t="shared" si="28"/>
        <v>178047.31</v>
      </c>
      <c r="P101" s="16">
        <f t="shared" si="16"/>
        <v>6</v>
      </c>
      <c r="Q101" s="86">
        <f t="shared" si="17"/>
        <v>0</v>
      </c>
      <c r="R101" s="7"/>
      <c r="S101" s="80">
        <f t="shared" si="29"/>
        <v>954.83</v>
      </c>
      <c r="T101" s="1"/>
    </row>
    <row r="102" spans="2:20" customFormat="1" x14ac:dyDescent="0.25">
      <c r="B102" s="20">
        <f t="shared" si="18"/>
        <v>69</v>
      </c>
      <c r="C102" s="71">
        <f t="shared" si="19"/>
        <v>9</v>
      </c>
      <c r="D102" s="16">
        <f t="shared" si="20"/>
        <v>2024</v>
      </c>
      <c r="E102" s="17">
        <f t="shared" si="21"/>
        <v>45536</v>
      </c>
      <c r="F102" s="1">
        <f t="shared" si="22"/>
        <v>593.49</v>
      </c>
      <c r="G102" s="1">
        <f t="shared" si="23"/>
        <v>43569.24</v>
      </c>
      <c r="H102" s="1"/>
      <c r="I102" s="1">
        <f t="shared" si="24"/>
        <v>361.34</v>
      </c>
      <c r="J102" s="1">
        <f t="shared" si="25"/>
        <v>22314.03</v>
      </c>
      <c r="K102" s="1">
        <f t="shared" si="26"/>
        <v>65883.27</v>
      </c>
      <c r="L102" s="1"/>
      <c r="M102" s="19">
        <f t="shared" si="15"/>
        <v>0</v>
      </c>
      <c r="N102" s="1">
        <f t="shared" si="27"/>
        <v>177685.97</v>
      </c>
      <c r="O102" s="1">
        <f t="shared" si="28"/>
        <v>177685.97</v>
      </c>
      <c r="P102" s="16">
        <f t="shared" si="16"/>
        <v>6</v>
      </c>
      <c r="Q102" s="86">
        <f t="shared" si="17"/>
        <v>0</v>
      </c>
      <c r="R102" s="7"/>
      <c r="S102" s="80">
        <f t="shared" si="29"/>
        <v>954.82999999999993</v>
      </c>
      <c r="T102" s="1"/>
    </row>
    <row r="103" spans="2:20" customFormat="1" x14ac:dyDescent="0.25">
      <c r="B103" s="20">
        <f t="shared" si="18"/>
        <v>70</v>
      </c>
      <c r="C103" s="71">
        <f t="shared" si="19"/>
        <v>10</v>
      </c>
      <c r="D103" s="16">
        <f t="shared" si="20"/>
        <v>2024</v>
      </c>
      <c r="E103" s="17">
        <f t="shared" si="21"/>
        <v>45566</v>
      </c>
      <c r="F103" s="1">
        <f t="shared" si="22"/>
        <v>592.29</v>
      </c>
      <c r="G103" s="1">
        <f t="shared" si="23"/>
        <v>44161.53</v>
      </c>
      <c r="H103" s="1"/>
      <c r="I103" s="1">
        <f t="shared" si="24"/>
        <v>362.54</v>
      </c>
      <c r="J103" s="1">
        <f t="shared" si="25"/>
        <v>22676.57</v>
      </c>
      <c r="K103" s="1">
        <f t="shared" si="26"/>
        <v>66838.100000000006</v>
      </c>
      <c r="L103" s="1"/>
      <c r="M103" s="19">
        <f t="shared" si="15"/>
        <v>0</v>
      </c>
      <c r="N103" s="1">
        <f t="shared" si="27"/>
        <v>177323.43</v>
      </c>
      <c r="O103" s="1">
        <f t="shared" si="28"/>
        <v>177323.43</v>
      </c>
      <c r="P103" s="16">
        <f t="shared" si="16"/>
        <v>6</v>
      </c>
      <c r="Q103" s="86">
        <f t="shared" si="17"/>
        <v>0</v>
      </c>
      <c r="R103" s="7"/>
      <c r="S103" s="80">
        <f t="shared" si="29"/>
        <v>954.82999999999993</v>
      </c>
      <c r="T103" s="1"/>
    </row>
    <row r="104" spans="2:20" customFormat="1" x14ac:dyDescent="0.25">
      <c r="B104" s="20">
        <f t="shared" si="18"/>
        <v>71</v>
      </c>
      <c r="C104" s="71">
        <f t="shared" si="19"/>
        <v>11</v>
      </c>
      <c r="D104" s="16">
        <f t="shared" si="20"/>
        <v>2024</v>
      </c>
      <c r="E104" s="17">
        <f t="shared" si="21"/>
        <v>45597</v>
      </c>
      <c r="F104" s="1">
        <f t="shared" si="22"/>
        <v>591.08000000000004</v>
      </c>
      <c r="G104" s="1">
        <f t="shared" si="23"/>
        <v>44752.61</v>
      </c>
      <c r="H104" s="1"/>
      <c r="I104" s="1">
        <f t="shared" si="24"/>
        <v>363.75</v>
      </c>
      <c r="J104" s="1">
        <f t="shared" si="25"/>
        <v>23040.32</v>
      </c>
      <c r="K104" s="1">
        <f t="shared" si="26"/>
        <v>67792.929999999993</v>
      </c>
      <c r="L104" s="1"/>
      <c r="M104" s="19">
        <f t="shared" si="15"/>
        <v>0</v>
      </c>
      <c r="N104" s="1">
        <f t="shared" si="27"/>
        <v>176959.68</v>
      </c>
      <c r="O104" s="1">
        <f t="shared" si="28"/>
        <v>176959.68</v>
      </c>
      <c r="P104" s="16">
        <f t="shared" si="16"/>
        <v>6</v>
      </c>
      <c r="Q104" s="86">
        <f t="shared" si="17"/>
        <v>0</v>
      </c>
      <c r="R104" s="7"/>
      <c r="S104" s="80">
        <f t="shared" si="29"/>
        <v>954.83</v>
      </c>
      <c r="T104" s="1"/>
    </row>
    <row r="105" spans="2:20" customFormat="1" x14ac:dyDescent="0.25">
      <c r="B105" s="20">
        <f t="shared" si="18"/>
        <v>72</v>
      </c>
      <c r="C105" s="71">
        <f t="shared" si="19"/>
        <v>12</v>
      </c>
      <c r="D105" s="16">
        <f t="shared" si="20"/>
        <v>2024</v>
      </c>
      <c r="E105" s="17">
        <f t="shared" si="21"/>
        <v>45627</v>
      </c>
      <c r="F105" s="1">
        <f t="shared" si="22"/>
        <v>589.87</v>
      </c>
      <c r="G105" s="1">
        <f t="shared" si="23"/>
        <v>45342.48</v>
      </c>
      <c r="H105" s="1"/>
      <c r="I105" s="1">
        <f t="shared" si="24"/>
        <v>364.96</v>
      </c>
      <c r="J105" s="1">
        <f t="shared" si="25"/>
        <v>23405.279999999999</v>
      </c>
      <c r="K105" s="1">
        <f t="shared" si="26"/>
        <v>68747.759999999995</v>
      </c>
      <c r="L105" s="1"/>
      <c r="M105" s="19">
        <f t="shared" si="15"/>
        <v>0</v>
      </c>
      <c r="N105" s="1">
        <f t="shared" si="27"/>
        <v>176594.72</v>
      </c>
      <c r="O105" s="1">
        <f t="shared" si="28"/>
        <v>176594.72</v>
      </c>
      <c r="P105" s="16">
        <f t="shared" si="16"/>
        <v>6</v>
      </c>
      <c r="Q105" s="86">
        <f t="shared" si="17"/>
        <v>0</v>
      </c>
      <c r="R105" s="7"/>
      <c r="S105" s="80">
        <f t="shared" si="29"/>
        <v>954.82999999999993</v>
      </c>
      <c r="T105" s="1"/>
    </row>
    <row r="106" spans="2:20" customFormat="1" x14ac:dyDescent="0.25">
      <c r="B106" s="20">
        <f t="shared" si="18"/>
        <v>73</v>
      </c>
      <c r="C106" s="71">
        <f t="shared" si="19"/>
        <v>1</v>
      </c>
      <c r="D106" s="16">
        <f t="shared" si="20"/>
        <v>2025</v>
      </c>
      <c r="E106" s="17">
        <f t="shared" si="21"/>
        <v>45658</v>
      </c>
      <c r="F106" s="1">
        <f t="shared" si="22"/>
        <v>588.65</v>
      </c>
      <c r="G106" s="1">
        <f t="shared" si="23"/>
        <v>45931.13</v>
      </c>
      <c r="H106" s="1"/>
      <c r="I106" s="1">
        <f t="shared" si="24"/>
        <v>366.18</v>
      </c>
      <c r="J106" s="1">
        <f t="shared" si="25"/>
        <v>23771.46</v>
      </c>
      <c r="K106" s="1">
        <f t="shared" si="26"/>
        <v>69702.59</v>
      </c>
      <c r="L106" s="1"/>
      <c r="M106" s="19">
        <f t="shared" si="15"/>
        <v>0</v>
      </c>
      <c r="N106" s="1">
        <f t="shared" si="27"/>
        <v>176228.54</v>
      </c>
      <c r="O106" s="1">
        <f t="shared" si="28"/>
        <v>176228.54</v>
      </c>
      <c r="P106" s="16">
        <f t="shared" si="16"/>
        <v>7</v>
      </c>
      <c r="Q106" s="86">
        <f t="shared" si="17"/>
        <v>0</v>
      </c>
      <c r="R106" s="7"/>
      <c r="S106" s="80">
        <f t="shared" si="29"/>
        <v>954.82999999999993</v>
      </c>
      <c r="T106" s="1"/>
    </row>
    <row r="107" spans="2:20" customFormat="1" x14ac:dyDescent="0.25">
      <c r="B107" s="20">
        <f t="shared" si="18"/>
        <v>74</v>
      </c>
      <c r="C107" s="71">
        <f t="shared" si="19"/>
        <v>2</v>
      </c>
      <c r="D107" s="16">
        <f t="shared" si="20"/>
        <v>2025</v>
      </c>
      <c r="E107" s="17">
        <f t="shared" si="21"/>
        <v>45689</v>
      </c>
      <c r="F107" s="1">
        <f t="shared" si="22"/>
        <v>587.42999999999995</v>
      </c>
      <c r="G107" s="1">
        <f t="shared" si="23"/>
        <v>46518.559999999998</v>
      </c>
      <c r="H107" s="1"/>
      <c r="I107" s="1">
        <f t="shared" si="24"/>
        <v>367.4</v>
      </c>
      <c r="J107" s="1">
        <f t="shared" si="25"/>
        <v>24138.86</v>
      </c>
      <c r="K107" s="1">
        <f t="shared" si="26"/>
        <v>70657.42</v>
      </c>
      <c r="L107" s="1"/>
      <c r="M107" s="19">
        <f t="shared" si="15"/>
        <v>0</v>
      </c>
      <c r="N107" s="1">
        <f t="shared" si="27"/>
        <v>175861.14</v>
      </c>
      <c r="O107" s="1">
        <f t="shared" si="28"/>
        <v>175861.14</v>
      </c>
      <c r="P107" s="16">
        <f t="shared" si="16"/>
        <v>7</v>
      </c>
      <c r="Q107" s="86">
        <f t="shared" si="17"/>
        <v>0</v>
      </c>
      <c r="R107" s="7"/>
      <c r="S107" s="80">
        <f t="shared" si="29"/>
        <v>954.82999999999993</v>
      </c>
      <c r="T107" s="1"/>
    </row>
    <row r="108" spans="2:20" customFormat="1" x14ac:dyDescent="0.25">
      <c r="B108" s="20">
        <f t="shared" si="18"/>
        <v>75</v>
      </c>
      <c r="C108" s="71">
        <f t="shared" si="19"/>
        <v>3</v>
      </c>
      <c r="D108" s="16">
        <f t="shared" si="20"/>
        <v>2025</v>
      </c>
      <c r="E108" s="17">
        <f t="shared" si="21"/>
        <v>45717</v>
      </c>
      <c r="F108" s="1">
        <f t="shared" si="22"/>
        <v>586.20000000000005</v>
      </c>
      <c r="G108" s="1">
        <f t="shared" si="23"/>
        <v>47104.76</v>
      </c>
      <c r="H108" s="1"/>
      <c r="I108" s="1">
        <f t="shared" si="24"/>
        <v>368.63</v>
      </c>
      <c r="J108" s="1">
        <f t="shared" si="25"/>
        <v>24507.49</v>
      </c>
      <c r="K108" s="1">
        <f t="shared" si="26"/>
        <v>71612.25</v>
      </c>
      <c r="L108" s="1"/>
      <c r="M108" s="19">
        <f t="shared" si="15"/>
        <v>0</v>
      </c>
      <c r="N108" s="1">
        <f t="shared" si="27"/>
        <v>175492.51</v>
      </c>
      <c r="O108" s="1">
        <f t="shared" si="28"/>
        <v>175492.51</v>
      </c>
      <c r="P108" s="16">
        <f t="shared" si="16"/>
        <v>7</v>
      </c>
      <c r="Q108" s="86">
        <f t="shared" si="17"/>
        <v>0</v>
      </c>
      <c r="R108" s="7"/>
      <c r="S108" s="80">
        <f t="shared" si="29"/>
        <v>954.83</v>
      </c>
      <c r="T108" s="1"/>
    </row>
    <row r="109" spans="2:20" customFormat="1" x14ac:dyDescent="0.25">
      <c r="B109" s="20">
        <f t="shared" si="18"/>
        <v>76</v>
      </c>
      <c r="C109" s="71">
        <f t="shared" si="19"/>
        <v>4</v>
      </c>
      <c r="D109" s="16">
        <f t="shared" si="20"/>
        <v>2025</v>
      </c>
      <c r="E109" s="17">
        <f t="shared" si="21"/>
        <v>45748</v>
      </c>
      <c r="F109" s="1">
        <f t="shared" si="22"/>
        <v>584.98</v>
      </c>
      <c r="G109" s="1">
        <f t="shared" si="23"/>
        <v>47689.74</v>
      </c>
      <c r="H109" s="1"/>
      <c r="I109" s="1">
        <f t="shared" si="24"/>
        <v>369.85</v>
      </c>
      <c r="J109" s="1">
        <f t="shared" si="25"/>
        <v>24877.34</v>
      </c>
      <c r="K109" s="1">
        <f t="shared" si="26"/>
        <v>72567.08</v>
      </c>
      <c r="L109" s="1"/>
      <c r="M109" s="19">
        <f t="shared" si="15"/>
        <v>0</v>
      </c>
      <c r="N109" s="1">
        <f t="shared" si="27"/>
        <v>175122.66</v>
      </c>
      <c r="O109" s="1">
        <f t="shared" si="28"/>
        <v>175122.66</v>
      </c>
      <c r="P109" s="16">
        <f t="shared" si="16"/>
        <v>7</v>
      </c>
      <c r="Q109" s="86">
        <f t="shared" si="17"/>
        <v>0</v>
      </c>
      <c r="R109" s="7"/>
      <c r="S109" s="80">
        <f t="shared" si="29"/>
        <v>954.83</v>
      </c>
      <c r="T109" s="1"/>
    </row>
    <row r="110" spans="2:20" customFormat="1" x14ac:dyDescent="0.25">
      <c r="B110" s="20">
        <f t="shared" si="18"/>
        <v>77</v>
      </c>
      <c r="C110" s="71">
        <f t="shared" si="19"/>
        <v>5</v>
      </c>
      <c r="D110" s="16">
        <f t="shared" si="20"/>
        <v>2025</v>
      </c>
      <c r="E110" s="17">
        <f t="shared" si="21"/>
        <v>45778</v>
      </c>
      <c r="F110" s="1">
        <f t="shared" si="22"/>
        <v>583.74</v>
      </c>
      <c r="G110" s="1">
        <f t="shared" si="23"/>
        <v>48273.48</v>
      </c>
      <c r="H110" s="1"/>
      <c r="I110" s="1">
        <f t="shared" si="24"/>
        <v>371.09</v>
      </c>
      <c r="J110" s="1">
        <f t="shared" si="25"/>
        <v>25248.43</v>
      </c>
      <c r="K110" s="1">
        <f t="shared" si="26"/>
        <v>73521.91</v>
      </c>
      <c r="L110" s="1"/>
      <c r="M110" s="19">
        <f t="shared" si="15"/>
        <v>0</v>
      </c>
      <c r="N110" s="1">
        <f t="shared" si="27"/>
        <v>174751.57</v>
      </c>
      <c r="O110" s="1">
        <f t="shared" si="28"/>
        <v>174751.57</v>
      </c>
      <c r="P110" s="16">
        <f t="shared" si="16"/>
        <v>7</v>
      </c>
      <c r="Q110" s="86">
        <f t="shared" si="17"/>
        <v>0</v>
      </c>
      <c r="R110" s="7"/>
      <c r="S110" s="80">
        <f t="shared" si="29"/>
        <v>954.82999999999993</v>
      </c>
      <c r="T110" s="1"/>
    </row>
    <row r="111" spans="2:20" customFormat="1" x14ac:dyDescent="0.25">
      <c r="B111" s="20">
        <f t="shared" si="18"/>
        <v>78</v>
      </c>
      <c r="C111" s="71">
        <f t="shared" si="19"/>
        <v>6</v>
      </c>
      <c r="D111" s="16">
        <f t="shared" si="20"/>
        <v>2025</v>
      </c>
      <c r="E111" s="17">
        <f t="shared" si="21"/>
        <v>45809</v>
      </c>
      <c r="F111" s="1">
        <f t="shared" si="22"/>
        <v>582.51</v>
      </c>
      <c r="G111" s="1">
        <f t="shared" si="23"/>
        <v>48855.99</v>
      </c>
      <c r="H111" s="1"/>
      <c r="I111" s="1">
        <f t="shared" si="24"/>
        <v>372.32</v>
      </c>
      <c r="J111" s="1">
        <f t="shared" si="25"/>
        <v>25620.75</v>
      </c>
      <c r="K111" s="1">
        <f t="shared" si="26"/>
        <v>74476.740000000005</v>
      </c>
      <c r="L111" s="1"/>
      <c r="M111" s="19">
        <f t="shared" si="15"/>
        <v>0</v>
      </c>
      <c r="N111" s="1">
        <f t="shared" si="27"/>
        <v>174379.25</v>
      </c>
      <c r="O111" s="1">
        <f t="shared" si="28"/>
        <v>174379.25</v>
      </c>
      <c r="P111" s="16">
        <f t="shared" si="16"/>
        <v>7</v>
      </c>
      <c r="Q111" s="86">
        <f t="shared" si="17"/>
        <v>0</v>
      </c>
      <c r="R111" s="7"/>
      <c r="S111" s="80">
        <f t="shared" si="29"/>
        <v>954.82999999999993</v>
      </c>
      <c r="T111" s="1"/>
    </row>
    <row r="112" spans="2:20" customFormat="1" x14ac:dyDescent="0.25">
      <c r="B112" s="20">
        <f t="shared" si="18"/>
        <v>79</v>
      </c>
      <c r="C112" s="71">
        <f t="shared" si="19"/>
        <v>7</v>
      </c>
      <c r="D112" s="16">
        <f t="shared" si="20"/>
        <v>2025</v>
      </c>
      <c r="E112" s="17">
        <f t="shared" si="21"/>
        <v>45839</v>
      </c>
      <c r="F112" s="1">
        <f t="shared" si="22"/>
        <v>581.26</v>
      </c>
      <c r="G112" s="1">
        <f t="shared" si="23"/>
        <v>49437.25</v>
      </c>
      <c r="H112" s="1"/>
      <c r="I112" s="1">
        <f t="shared" si="24"/>
        <v>373.57</v>
      </c>
      <c r="J112" s="1">
        <f t="shared" si="25"/>
        <v>25994.32</v>
      </c>
      <c r="K112" s="1">
        <f t="shared" si="26"/>
        <v>75431.570000000007</v>
      </c>
      <c r="L112" s="1"/>
      <c r="M112" s="19">
        <f t="shared" si="15"/>
        <v>0</v>
      </c>
      <c r="N112" s="1">
        <f t="shared" si="27"/>
        <v>174005.68</v>
      </c>
      <c r="O112" s="1">
        <f t="shared" si="28"/>
        <v>174005.68</v>
      </c>
      <c r="P112" s="16">
        <f t="shared" si="16"/>
        <v>7</v>
      </c>
      <c r="Q112" s="86">
        <f t="shared" si="17"/>
        <v>0</v>
      </c>
      <c r="R112" s="7"/>
      <c r="S112" s="80">
        <f t="shared" si="29"/>
        <v>954.82999999999993</v>
      </c>
      <c r="T112" s="1"/>
    </row>
    <row r="113" spans="2:20" customFormat="1" x14ac:dyDescent="0.25">
      <c r="B113" s="20">
        <f t="shared" si="18"/>
        <v>80</v>
      </c>
      <c r="C113" s="71">
        <f t="shared" si="19"/>
        <v>8</v>
      </c>
      <c r="D113" s="16">
        <f t="shared" si="20"/>
        <v>2025</v>
      </c>
      <c r="E113" s="17">
        <f t="shared" si="21"/>
        <v>45870</v>
      </c>
      <c r="F113" s="1">
        <f t="shared" si="22"/>
        <v>580.02</v>
      </c>
      <c r="G113" s="1">
        <f t="shared" si="23"/>
        <v>50017.27</v>
      </c>
      <c r="H113" s="1"/>
      <c r="I113" s="1">
        <f t="shared" si="24"/>
        <v>374.81</v>
      </c>
      <c r="J113" s="1">
        <f t="shared" si="25"/>
        <v>26369.13</v>
      </c>
      <c r="K113" s="1">
        <f t="shared" si="26"/>
        <v>76386.399999999994</v>
      </c>
      <c r="L113" s="1"/>
      <c r="M113" s="19">
        <f t="shared" si="15"/>
        <v>0</v>
      </c>
      <c r="N113" s="1">
        <f t="shared" si="27"/>
        <v>173630.87</v>
      </c>
      <c r="O113" s="1">
        <f t="shared" si="28"/>
        <v>173630.87</v>
      </c>
      <c r="P113" s="16">
        <f t="shared" si="16"/>
        <v>7</v>
      </c>
      <c r="Q113" s="86">
        <f t="shared" si="17"/>
        <v>0</v>
      </c>
      <c r="R113" s="7"/>
      <c r="S113" s="80">
        <f t="shared" si="29"/>
        <v>954.82999999999993</v>
      </c>
      <c r="T113" s="1"/>
    </row>
    <row r="114" spans="2:20" customFormat="1" x14ac:dyDescent="0.25">
      <c r="B114" s="20">
        <f t="shared" si="18"/>
        <v>81</v>
      </c>
      <c r="C114" s="71">
        <f t="shared" si="19"/>
        <v>9</v>
      </c>
      <c r="D114" s="16">
        <f t="shared" si="20"/>
        <v>2025</v>
      </c>
      <c r="E114" s="17">
        <f t="shared" si="21"/>
        <v>45901</v>
      </c>
      <c r="F114" s="1">
        <f t="shared" si="22"/>
        <v>578.77</v>
      </c>
      <c r="G114" s="1">
        <f t="shared" si="23"/>
        <v>50596.04</v>
      </c>
      <c r="H114" s="1"/>
      <c r="I114" s="1">
        <f t="shared" si="24"/>
        <v>376.06</v>
      </c>
      <c r="J114" s="1">
        <f t="shared" si="25"/>
        <v>26745.19</v>
      </c>
      <c r="K114" s="1">
        <f t="shared" si="26"/>
        <v>77341.23</v>
      </c>
      <c r="L114" s="1"/>
      <c r="M114" s="19">
        <f t="shared" si="15"/>
        <v>0</v>
      </c>
      <c r="N114" s="1">
        <f t="shared" si="27"/>
        <v>173254.81</v>
      </c>
      <c r="O114" s="1">
        <f t="shared" si="28"/>
        <v>173254.81</v>
      </c>
      <c r="P114" s="16">
        <f t="shared" si="16"/>
        <v>7</v>
      </c>
      <c r="Q114" s="86">
        <f t="shared" si="17"/>
        <v>0</v>
      </c>
      <c r="R114" s="7"/>
      <c r="S114" s="80">
        <f t="shared" si="29"/>
        <v>954.82999999999993</v>
      </c>
      <c r="T114" s="1"/>
    </row>
    <row r="115" spans="2:20" customFormat="1" x14ac:dyDescent="0.25">
      <c r="B115" s="20">
        <f t="shared" si="18"/>
        <v>82</v>
      </c>
      <c r="C115" s="71">
        <f t="shared" si="19"/>
        <v>10</v>
      </c>
      <c r="D115" s="16">
        <f t="shared" si="20"/>
        <v>2025</v>
      </c>
      <c r="E115" s="17">
        <f t="shared" si="21"/>
        <v>45931</v>
      </c>
      <c r="F115" s="1">
        <f t="shared" si="22"/>
        <v>577.52</v>
      </c>
      <c r="G115" s="1">
        <f t="shared" si="23"/>
        <v>51173.56</v>
      </c>
      <c r="H115" s="1"/>
      <c r="I115" s="1">
        <f t="shared" si="24"/>
        <v>377.31</v>
      </c>
      <c r="J115" s="1">
        <f t="shared" si="25"/>
        <v>27122.5</v>
      </c>
      <c r="K115" s="1">
        <f t="shared" si="26"/>
        <v>78296.06</v>
      </c>
      <c r="L115" s="1"/>
      <c r="M115" s="19">
        <f t="shared" si="15"/>
        <v>0</v>
      </c>
      <c r="N115" s="1">
        <f t="shared" si="27"/>
        <v>172877.5</v>
      </c>
      <c r="O115" s="1">
        <f t="shared" si="28"/>
        <v>172877.5</v>
      </c>
      <c r="P115" s="16">
        <f t="shared" si="16"/>
        <v>7</v>
      </c>
      <c r="Q115" s="86">
        <f t="shared" si="17"/>
        <v>0</v>
      </c>
      <c r="R115" s="7"/>
      <c r="S115" s="80">
        <f t="shared" si="29"/>
        <v>954.82999999999993</v>
      </c>
      <c r="T115" s="1"/>
    </row>
    <row r="116" spans="2:20" customFormat="1" x14ac:dyDescent="0.25">
      <c r="B116" s="20">
        <f t="shared" si="18"/>
        <v>83</v>
      </c>
      <c r="C116" s="71">
        <f t="shared" si="19"/>
        <v>11</v>
      </c>
      <c r="D116" s="16">
        <f t="shared" si="20"/>
        <v>2025</v>
      </c>
      <c r="E116" s="17">
        <f t="shared" si="21"/>
        <v>45962</v>
      </c>
      <c r="F116" s="1">
        <f t="shared" si="22"/>
        <v>576.26</v>
      </c>
      <c r="G116" s="1">
        <f t="shared" si="23"/>
        <v>51749.82</v>
      </c>
      <c r="H116" s="1"/>
      <c r="I116" s="1">
        <f t="shared" si="24"/>
        <v>378.57</v>
      </c>
      <c r="J116" s="1">
        <f t="shared" si="25"/>
        <v>27501.07</v>
      </c>
      <c r="K116" s="1">
        <f t="shared" si="26"/>
        <v>79250.89</v>
      </c>
      <c r="L116" s="1"/>
      <c r="M116" s="19">
        <f t="shared" si="15"/>
        <v>0</v>
      </c>
      <c r="N116" s="1">
        <f t="shared" si="27"/>
        <v>172498.93</v>
      </c>
      <c r="O116" s="1">
        <f t="shared" si="28"/>
        <v>172498.93</v>
      </c>
      <c r="P116" s="16">
        <f t="shared" si="16"/>
        <v>7</v>
      </c>
      <c r="Q116" s="86">
        <f t="shared" si="17"/>
        <v>0</v>
      </c>
      <c r="R116" s="7"/>
      <c r="S116" s="80">
        <f t="shared" si="29"/>
        <v>954.82999999999993</v>
      </c>
      <c r="T116" s="1"/>
    </row>
    <row r="117" spans="2:20" customFormat="1" x14ac:dyDescent="0.25">
      <c r="B117" s="20">
        <f t="shared" si="18"/>
        <v>84</v>
      </c>
      <c r="C117" s="71">
        <f t="shared" si="19"/>
        <v>12</v>
      </c>
      <c r="D117" s="16">
        <f t="shared" si="20"/>
        <v>2025</v>
      </c>
      <c r="E117" s="17">
        <f t="shared" si="21"/>
        <v>45992</v>
      </c>
      <c r="F117" s="1">
        <f t="shared" si="22"/>
        <v>575</v>
      </c>
      <c r="G117" s="1">
        <f t="shared" si="23"/>
        <v>52324.82</v>
      </c>
      <c r="H117" s="1"/>
      <c r="I117" s="1">
        <f t="shared" si="24"/>
        <v>379.83</v>
      </c>
      <c r="J117" s="1">
        <f t="shared" si="25"/>
        <v>27880.9</v>
      </c>
      <c r="K117" s="1">
        <f t="shared" si="26"/>
        <v>80205.72</v>
      </c>
      <c r="L117" s="1"/>
      <c r="M117" s="19">
        <f t="shared" si="15"/>
        <v>0</v>
      </c>
      <c r="N117" s="1">
        <f t="shared" si="27"/>
        <v>172119.1</v>
      </c>
      <c r="O117" s="1">
        <f t="shared" si="28"/>
        <v>172119.1</v>
      </c>
      <c r="P117" s="16">
        <f t="shared" si="16"/>
        <v>7</v>
      </c>
      <c r="Q117" s="86">
        <f t="shared" si="17"/>
        <v>0</v>
      </c>
      <c r="R117" s="7"/>
      <c r="S117" s="80">
        <f t="shared" si="29"/>
        <v>954.82999999999993</v>
      </c>
      <c r="T117" s="1"/>
    </row>
    <row r="118" spans="2:20" customFormat="1" x14ac:dyDescent="0.25">
      <c r="B118" s="20">
        <f t="shared" si="18"/>
        <v>85</v>
      </c>
      <c r="C118" s="71">
        <f t="shared" si="19"/>
        <v>1</v>
      </c>
      <c r="D118" s="16">
        <f t="shared" si="20"/>
        <v>2026</v>
      </c>
      <c r="E118" s="17">
        <f t="shared" si="21"/>
        <v>46023</v>
      </c>
      <c r="F118" s="1">
        <f t="shared" si="22"/>
        <v>573.73</v>
      </c>
      <c r="G118" s="1">
        <f t="shared" si="23"/>
        <v>52898.55</v>
      </c>
      <c r="H118" s="1"/>
      <c r="I118" s="1">
        <f t="shared" si="24"/>
        <v>381.1</v>
      </c>
      <c r="J118" s="1">
        <f t="shared" si="25"/>
        <v>28262</v>
      </c>
      <c r="K118" s="1">
        <f t="shared" si="26"/>
        <v>81160.55</v>
      </c>
      <c r="L118" s="1"/>
      <c r="M118" s="19">
        <f t="shared" si="15"/>
        <v>0</v>
      </c>
      <c r="N118" s="1">
        <f t="shared" si="27"/>
        <v>171738</v>
      </c>
      <c r="O118" s="1">
        <f t="shared" si="28"/>
        <v>171738</v>
      </c>
      <c r="P118" s="16">
        <f t="shared" si="16"/>
        <v>8</v>
      </c>
      <c r="Q118" s="86">
        <f t="shared" si="17"/>
        <v>0</v>
      </c>
      <c r="R118" s="7"/>
      <c r="S118" s="80">
        <f t="shared" si="29"/>
        <v>954.83</v>
      </c>
      <c r="T118" s="1"/>
    </row>
    <row r="119" spans="2:20" customFormat="1" x14ac:dyDescent="0.25">
      <c r="B119" s="20">
        <f t="shared" si="18"/>
        <v>86</v>
      </c>
      <c r="C119" s="71">
        <f t="shared" si="19"/>
        <v>2</v>
      </c>
      <c r="D119" s="16">
        <f t="shared" si="20"/>
        <v>2026</v>
      </c>
      <c r="E119" s="17">
        <f t="shared" si="21"/>
        <v>46054</v>
      </c>
      <c r="F119" s="1">
        <f t="shared" si="22"/>
        <v>572.46</v>
      </c>
      <c r="G119" s="1">
        <f t="shared" si="23"/>
        <v>53471.01</v>
      </c>
      <c r="H119" s="1"/>
      <c r="I119" s="1">
        <f t="shared" si="24"/>
        <v>382.37</v>
      </c>
      <c r="J119" s="1">
        <f t="shared" si="25"/>
        <v>28644.37</v>
      </c>
      <c r="K119" s="1">
        <f t="shared" si="26"/>
        <v>82115.38</v>
      </c>
      <c r="L119" s="1"/>
      <c r="M119" s="19">
        <f t="shared" si="15"/>
        <v>0</v>
      </c>
      <c r="N119" s="1">
        <f t="shared" si="27"/>
        <v>171355.63</v>
      </c>
      <c r="O119" s="1">
        <f t="shared" si="28"/>
        <v>171355.63</v>
      </c>
      <c r="P119" s="16">
        <f t="shared" si="16"/>
        <v>8</v>
      </c>
      <c r="Q119" s="86">
        <f t="shared" si="17"/>
        <v>0</v>
      </c>
      <c r="R119" s="7"/>
      <c r="S119" s="80">
        <f t="shared" si="29"/>
        <v>954.83</v>
      </c>
      <c r="T119" s="1"/>
    </row>
    <row r="120" spans="2:20" customFormat="1" x14ac:dyDescent="0.25">
      <c r="B120" s="20">
        <f t="shared" si="18"/>
        <v>87</v>
      </c>
      <c r="C120" s="71">
        <f t="shared" si="19"/>
        <v>3</v>
      </c>
      <c r="D120" s="16">
        <f t="shared" si="20"/>
        <v>2026</v>
      </c>
      <c r="E120" s="17">
        <f t="shared" si="21"/>
        <v>46082</v>
      </c>
      <c r="F120" s="1">
        <f t="shared" si="22"/>
        <v>571.19000000000005</v>
      </c>
      <c r="G120" s="1">
        <f t="shared" si="23"/>
        <v>54042.2</v>
      </c>
      <c r="H120" s="1"/>
      <c r="I120" s="1">
        <f t="shared" si="24"/>
        <v>383.64</v>
      </c>
      <c r="J120" s="1">
        <f t="shared" si="25"/>
        <v>29028.01</v>
      </c>
      <c r="K120" s="1">
        <f t="shared" si="26"/>
        <v>83070.210000000006</v>
      </c>
      <c r="L120" s="1"/>
      <c r="M120" s="19">
        <f t="shared" si="15"/>
        <v>0</v>
      </c>
      <c r="N120" s="1">
        <f t="shared" si="27"/>
        <v>170971.99</v>
      </c>
      <c r="O120" s="1">
        <f t="shared" si="28"/>
        <v>170971.99</v>
      </c>
      <c r="P120" s="16">
        <f t="shared" si="16"/>
        <v>8</v>
      </c>
      <c r="Q120" s="86">
        <f t="shared" si="17"/>
        <v>0</v>
      </c>
      <c r="R120" s="7"/>
      <c r="S120" s="80">
        <f t="shared" si="29"/>
        <v>954.83</v>
      </c>
      <c r="T120" s="1"/>
    </row>
    <row r="121" spans="2:20" customFormat="1" x14ac:dyDescent="0.25">
      <c r="B121" s="20">
        <f t="shared" si="18"/>
        <v>88</v>
      </c>
      <c r="C121" s="71">
        <f t="shared" si="19"/>
        <v>4</v>
      </c>
      <c r="D121" s="16">
        <f t="shared" si="20"/>
        <v>2026</v>
      </c>
      <c r="E121" s="17">
        <f t="shared" si="21"/>
        <v>46113</v>
      </c>
      <c r="F121" s="1">
        <f t="shared" si="22"/>
        <v>569.91</v>
      </c>
      <c r="G121" s="1">
        <f t="shared" si="23"/>
        <v>54612.11</v>
      </c>
      <c r="H121" s="1"/>
      <c r="I121" s="1">
        <f t="shared" si="24"/>
        <v>384.92</v>
      </c>
      <c r="J121" s="1">
        <f t="shared" si="25"/>
        <v>29412.93</v>
      </c>
      <c r="K121" s="1">
        <f t="shared" si="26"/>
        <v>84025.04</v>
      </c>
      <c r="L121" s="1"/>
      <c r="M121" s="19">
        <f t="shared" si="15"/>
        <v>0</v>
      </c>
      <c r="N121" s="1">
        <f t="shared" si="27"/>
        <v>170587.07</v>
      </c>
      <c r="O121" s="1">
        <f t="shared" si="28"/>
        <v>170587.07</v>
      </c>
      <c r="P121" s="16">
        <f t="shared" si="16"/>
        <v>8</v>
      </c>
      <c r="Q121" s="86">
        <f t="shared" si="17"/>
        <v>0</v>
      </c>
      <c r="R121" s="7"/>
      <c r="S121" s="80">
        <f t="shared" si="29"/>
        <v>954.82999999999993</v>
      </c>
      <c r="T121" s="1"/>
    </row>
    <row r="122" spans="2:20" customFormat="1" x14ac:dyDescent="0.25">
      <c r="B122" s="20">
        <f t="shared" si="18"/>
        <v>89</v>
      </c>
      <c r="C122" s="71">
        <f t="shared" si="19"/>
        <v>5</v>
      </c>
      <c r="D122" s="16">
        <f t="shared" si="20"/>
        <v>2026</v>
      </c>
      <c r="E122" s="17">
        <f t="shared" si="21"/>
        <v>46143</v>
      </c>
      <c r="F122" s="1">
        <f t="shared" si="22"/>
        <v>568.62</v>
      </c>
      <c r="G122" s="1">
        <f t="shared" si="23"/>
        <v>55180.73</v>
      </c>
      <c r="H122" s="1"/>
      <c r="I122" s="1">
        <f t="shared" si="24"/>
        <v>386.21</v>
      </c>
      <c r="J122" s="1">
        <f t="shared" si="25"/>
        <v>29799.14</v>
      </c>
      <c r="K122" s="1">
        <f t="shared" si="26"/>
        <v>84979.87</v>
      </c>
      <c r="L122" s="1"/>
      <c r="M122" s="19">
        <f t="shared" si="15"/>
        <v>0</v>
      </c>
      <c r="N122" s="1">
        <f t="shared" si="27"/>
        <v>170200.86</v>
      </c>
      <c r="O122" s="1">
        <f t="shared" si="28"/>
        <v>170200.86</v>
      </c>
      <c r="P122" s="16">
        <f t="shared" si="16"/>
        <v>8</v>
      </c>
      <c r="Q122" s="86">
        <f t="shared" si="17"/>
        <v>0</v>
      </c>
      <c r="R122" s="7"/>
      <c r="S122" s="80">
        <f t="shared" si="29"/>
        <v>954.82999999999993</v>
      </c>
      <c r="T122" s="1"/>
    </row>
    <row r="123" spans="2:20" customFormat="1" x14ac:dyDescent="0.25">
      <c r="B123" s="20">
        <f t="shared" si="18"/>
        <v>90</v>
      </c>
      <c r="C123" s="71">
        <f t="shared" si="19"/>
        <v>6</v>
      </c>
      <c r="D123" s="16">
        <f t="shared" si="20"/>
        <v>2026</v>
      </c>
      <c r="E123" s="17">
        <f t="shared" si="21"/>
        <v>46174</v>
      </c>
      <c r="F123" s="1">
        <f t="shared" si="22"/>
        <v>567.34</v>
      </c>
      <c r="G123" s="1">
        <f t="shared" si="23"/>
        <v>55748.07</v>
      </c>
      <c r="H123" s="1"/>
      <c r="I123" s="1">
        <f t="shared" si="24"/>
        <v>387.49</v>
      </c>
      <c r="J123" s="1">
        <f t="shared" si="25"/>
        <v>30186.63</v>
      </c>
      <c r="K123" s="1">
        <f t="shared" si="26"/>
        <v>85934.7</v>
      </c>
      <c r="L123" s="1"/>
      <c r="M123" s="19">
        <f t="shared" si="15"/>
        <v>0</v>
      </c>
      <c r="N123" s="1">
        <f t="shared" si="27"/>
        <v>169813.37</v>
      </c>
      <c r="O123" s="1">
        <f t="shared" si="28"/>
        <v>169813.37</v>
      </c>
      <c r="P123" s="16">
        <f t="shared" si="16"/>
        <v>8</v>
      </c>
      <c r="Q123" s="86">
        <f t="shared" si="17"/>
        <v>0</v>
      </c>
      <c r="R123" s="7"/>
      <c r="S123" s="80">
        <f t="shared" si="29"/>
        <v>954.83</v>
      </c>
      <c r="T123" s="1"/>
    </row>
    <row r="124" spans="2:20" customFormat="1" x14ac:dyDescent="0.25">
      <c r="B124" s="20">
        <f t="shared" si="18"/>
        <v>91</v>
      </c>
      <c r="C124" s="71">
        <f t="shared" si="19"/>
        <v>7</v>
      </c>
      <c r="D124" s="16">
        <f t="shared" si="20"/>
        <v>2026</v>
      </c>
      <c r="E124" s="17">
        <f t="shared" si="21"/>
        <v>46204</v>
      </c>
      <c r="F124" s="1">
        <f t="shared" si="22"/>
        <v>566.04</v>
      </c>
      <c r="G124" s="1">
        <f t="shared" si="23"/>
        <v>56314.11</v>
      </c>
      <c r="H124" s="1"/>
      <c r="I124" s="1">
        <f t="shared" si="24"/>
        <v>388.79</v>
      </c>
      <c r="J124" s="1">
        <f t="shared" si="25"/>
        <v>30575.42</v>
      </c>
      <c r="K124" s="1">
        <f t="shared" si="26"/>
        <v>86889.53</v>
      </c>
      <c r="L124" s="1"/>
      <c r="M124" s="19">
        <f t="shared" si="15"/>
        <v>0</v>
      </c>
      <c r="N124" s="1">
        <f t="shared" si="27"/>
        <v>169424.58</v>
      </c>
      <c r="O124" s="1">
        <f t="shared" si="28"/>
        <v>169424.58</v>
      </c>
      <c r="P124" s="16">
        <f t="shared" si="16"/>
        <v>8</v>
      </c>
      <c r="Q124" s="86">
        <f t="shared" si="17"/>
        <v>0</v>
      </c>
      <c r="R124" s="7"/>
      <c r="S124" s="80">
        <f t="shared" si="29"/>
        <v>954.82999999999993</v>
      </c>
      <c r="T124" s="1"/>
    </row>
    <row r="125" spans="2:20" customFormat="1" x14ac:dyDescent="0.25">
      <c r="B125" s="20">
        <f t="shared" si="18"/>
        <v>92</v>
      </c>
      <c r="C125" s="71">
        <f t="shared" si="19"/>
        <v>8</v>
      </c>
      <c r="D125" s="16">
        <f t="shared" si="20"/>
        <v>2026</v>
      </c>
      <c r="E125" s="17">
        <f t="shared" si="21"/>
        <v>46235</v>
      </c>
      <c r="F125" s="1">
        <f t="shared" si="22"/>
        <v>564.75</v>
      </c>
      <c r="G125" s="1">
        <f t="shared" si="23"/>
        <v>56878.86</v>
      </c>
      <c r="H125" s="1"/>
      <c r="I125" s="1">
        <f t="shared" si="24"/>
        <v>390.08</v>
      </c>
      <c r="J125" s="1">
        <f t="shared" si="25"/>
        <v>30965.5</v>
      </c>
      <c r="K125" s="1">
        <f t="shared" si="26"/>
        <v>87844.36</v>
      </c>
      <c r="L125" s="1"/>
      <c r="M125" s="19">
        <f t="shared" si="15"/>
        <v>0</v>
      </c>
      <c r="N125" s="1">
        <f t="shared" si="27"/>
        <v>169034.5</v>
      </c>
      <c r="O125" s="1">
        <f t="shared" si="28"/>
        <v>169034.5</v>
      </c>
      <c r="P125" s="16">
        <f t="shared" si="16"/>
        <v>8</v>
      </c>
      <c r="Q125" s="86">
        <f t="shared" si="17"/>
        <v>0</v>
      </c>
      <c r="R125" s="7"/>
      <c r="S125" s="80">
        <f t="shared" si="29"/>
        <v>954.82999999999993</v>
      </c>
      <c r="T125" s="1"/>
    </row>
    <row r="126" spans="2:20" customFormat="1" x14ac:dyDescent="0.25">
      <c r="B126" s="20">
        <f t="shared" si="18"/>
        <v>93</v>
      </c>
      <c r="C126" s="71">
        <f t="shared" si="19"/>
        <v>9</v>
      </c>
      <c r="D126" s="16">
        <f t="shared" si="20"/>
        <v>2026</v>
      </c>
      <c r="E126" s="17">
        <f t="shared" si="21"/>
        <v>46266</v>
      </c>
      <c r="F126" s="1">
        <f t="shared" si="22"/>
        <v>563.45000000000005</v>
      </c>
      <c r="G126" s="1">
        <f t="shared" si="23"/>
        <v>57442.31</v>
      </c>
      <c r="H126" s="1"/>
      <c r="I126" s="1">
        <f t="shared" si="24"/>
        <v>391.38</v>
      </c>
      <c r="J126" s="1">
        <f t="shared" si="25"/>
        <v>31356.880000000001</v>
      </c>
      <c r="K126" s="1">
        <f t="shared" si="26"/>
        <v>88799.19</v>
      </c>
      <c r="L126" s="1"/>
      <c r="M126" s="19">
        <f t="shared" si="15"/>
        <v>0</v>
      </c>
      <c r="N126" s="1">
        <f t="shared" si="27"/>
        <v>168643.12</v>
      </c>
      <c r="O126" s="1">
        <f t="shared" si="28"/>
        <v>168643.12</v>
      </c>
      <c r="P126" s="16">
        <f t="shared" si="16"/>
        <v>8</v>
      </c>
      <c r="Q126" s="86">
        <f t="shared" si="17"/>
        <v>0</v>
      </c>
      <c r="R126" s="7"/>
      <c r="S126" s="80">
        <f t="shared" si="29"/>
        <v>954.83</v>
      </c>
      <c r="T126" s="1"/>
    </row>
    <row r="127" spans="2:20" customFormat="1" x14ac:dyDescent="0.25">
      <c r="B127" s="20">
        <f t="shared" si="18"/>
        <v>94</v>
      </c>
      <c r="C127" s="71">
        <f t="shared" si="19"/>
        <v>10</v>
      </c>
      <c r="D127" s="16">
        <f t="shared" si="20"/>
        <v>2026</v>
      </c>
      <c r="E127" s="17">
        <f t="shared" si="21"/>
        <v>46296</v>
      </c>
      <c r="F127" s="1">
        <f t="shared" si="22"/>
        <v>562.14</v>
      </c>
      <c r="G127" s="1">
        <f t="shared" si="23"/>
        <v>58004.45</v>
      </c>
      <c r="H127" s="1"/>
      <c r="I127" s="1">
        <f t="shared" si="24"/>
        <v>392.69</v>
      </c>
      <c r="J127" s="1">
        <f t="shared" si="25"/>
        <v>31749.57</v>
      </c>
      <c r="K127" s="1">
        <f t="shared" si="26"/>
        <v>89754.02</v>
      </c>
      <c r="L127" s="1"/>
      <c r="M127" s="19">
        <f t="shared" si="15"/>
        <v>0</v>
      </c>
      <c r="N127" s="1">
        <f t="shared" si="27"/>
        <v>168250.43</v>
      </c>
      <c r="O127" s="1">
        <f t="shared" si="28"/>
        <v>168250.43</v>
      </c>
      <c r="P127" s="16">
        <f t="shared" si="16"/>
        <v>8</v>
      </c>
      <c r="Q127" s="86">
        <f t="shared" si="17"/>
        <v>0</v>
      </c>
      <c r="R127" s="7"/>
      <c r="S127" s="80">
        <f t="shared" si="29"/>
        <v>954.82999999999993</v>
      </c>
      <c r="T127" s="1"/>
    </row>
    <row r="128" spans="2:20" customFormat="1" x14ac:dyDescent="0.25">
      <c r="B128" s="20">
        <f t="shared" si="18"/>
        <v>95</v>
      </c>
      <c r="C128" s="71">
        <f t="shared" si="19"/>
        <v>11</v>
      </c>
      <c r="D128" s="16">
        <f t="shared" si="20"/>
        <v>2026</v>
      </c>
      <c r="E128" s="17">
        <f t="shared" si="21"/>
        <v>46327</v>
      </c>
      <c r="F128" s="1">
        <f t="shared" si="22"/>
        <v>560.83000000000004</v>
      </c>
      <c r="G128" s="1">
        <f t="shared" si="23"/>
        <v>58565.279999999999</v>
      </c>
      <c r="H128" s="1"/>
      <c r="I128" s="1">
        <f t="shared" si="24"/>
        <v>394</v>
      </c>
      <c r="J128" s="1">
        <f t="shared" si="25"/>
        <v>32143.57</v>
      </c>
      <c r="K128" s="1">
        <f t="shared" si="26"/>
        <v>90708.85</v>
      </c>
      <c r="L128" s="1"/>
      <c r="M128" s="19">
        <f t="shared" si="15"/>
        <v>0</v>
      </c>
      <c r="N128" s="1">
        <f t="shared" si="27"/>
        <v>167856.43</v>
      </c>
      <c r="O128" s="1">
        <f t="shared" si="28"/>
        <v>167856.43</v>
      </c>
      <c r="P128" s="16">
        <f t="shared" si="16"/>
        <v>8</v>
      </c>
      <c r="Q128" s="86">
        <f t="shared" si="17"/>
        <v>0</v>
      </c>
      <c r="R128" s="7"/>
      <c r="S128" s="80">
        <f t="shared" si="29"/>
        <v>954.83</v>
      </c>
      <c r="T128" s="1"/>
    </row>
    <row r="129" spans="2:20" customFormat="1" x14ac:dyDescent="0.25">
      <c r="B129" s="20">
        <f t="shared" si="18"/>
        <v>96</v>
      </c>
      <c r="C129" s="71">
        <f t="shared" si="19"/>
        <v>12</v>
      </c>
      <c r="D129" s="16">
        <f t="shared" si="20"/>
        <v>2026</v>
      </c>
      <c r="E129" s="17">
        <f t="shared" si="21"/>
        <v>46357</v>
      </c>
      <c r="F129" s="1">
        <f t="shared" si="22"/>
        <v>559.52</v>
      </c>
      <c r="G129" s="1">
        <f t="shared" si="23"/>
        <v>59124.800000000003</v>
      </c>
      <c r="H129" s="1"/>
      <c r="I129" s="1">
        <f t="shared" si="24"/>
        <v>395.31</v>
      </c>
      <c r="J129" s="1">
        <f t="shared" si="25"/>
        <v>32538.880000000001</v>
      </c>
      <c r="K129" s="1">
        <f t="shared" si="26"/>
        <v>91663.679999999993</v>
      </c>
      <c r="L129" s="1"/>
      <c r="M129" s="19">
        <f t="shared" si="15"/>
        <v>0</v>
      </c>
      <c r="N129" s="1">
        <f t="shared" si="27"/>
        <v>167461.12</v>
      </c>
      <c r="O129" s="1">
        <f t="shared" si="28"/>
        <v>167461.12</v>
      </c>
      <c r="P129" s="16">
        <f t="shared" si="16"/>
        <v>8</v>
      </c>
      <c r="Q129" s="86">
        <f t="shared" si="17"/>
        <v>0</v>
      </c>
      <c r="R129" s="7"/>
      <c r="S129" s="80">
        <f t="shared" si="29"/>
        <v>954.82999999999993</v>
      </c>
      <c r="T129" s="1"/>
    </row>
    <row r="130" spans="2:20" customFormat="1" x14ac:dyDescent="0.25">
      <c r="B130" s="20">
        <f t="shared" si="18"/>
        <v>97</v>
      </c>
      <c r="C130" s="71">
        <f t="shared" si="19"/>
        <v>1</v>
      </c>
      <c r="D130" s="16">
        <f t="shared" si="20"/>
        <v>2027</v>
      </c>
      <c r="E130" s="17">
        <f t="shared" si="21"/>
        <v>46388</v>
      </c>
      <c r="F130" s="1">
        <f t="shared" si="22"/>
        <v>558.20000000000005</v>
      </c>
      <c r="G130" s="1">
        <f t="shared" si="23"/>
        <v>59683</v>
      </c>
      <c r="H130" s="1"/>
      <c r="I130" s="1">
        <f t="shared" si="24"/>
        <v>396.63</v>
      </c>
      <c r="J130" s="1">
        <f t="shared" si="25"/>
        <v>32935.51</v>
      </c>
      <c r="K130" s="1">
        <f t="shared" si="26"/>
        <v>92618.51</v>
      </c>
      <c r="L130" s="1"/>
      <c r="M130" s="19">
        <f t="shared" si="15"/>
        <v>0</v>
      </c>
      <c r="N130" s="1">
        <f t="shared" si="27"/>
        <v>167064.49</v>
      </c>
      <c r="O130" s="1">
        <f t="shared" si="28"/>
        <v>167064.49</v>
      </c>
      <c r="P130" s="16">
        <f t="shared" si="16"/>
        <v>9</v>
      </c>
      <c r="Q130" s="86">
        <f t="shared" si="17"/>
        <v>0</v>
      </c>
      <c r="R130" s="7"/>
      <c r="S130" s="80">
        <f t="shared" si="29"/>
        <v>954.83</v>
      </c>
      <c r="T130" s="1"/>
    </row>
    <row r="131" spans="2:20" customFormat="1" x14ac:dyDescent="0.25">
      <c r="B131" s="20">
        <f t="shared" si="18"/>
        <v>98</v>
      </c>
      <c r="C131" s="71">
        <f t="shared" si="19"/>
        <v>2</v>
      </c>
      <c r="D131" s="16">
        <f t="shared" si="20"/>
        <v>2027</v>
      </c>
      <c r="E131" s="17">
        <f t="shared" si="21"/>
        <v>46419</v>
      </c>
      <c r="F131" s="1">
        <f t="shared" si="22"/>
        <v>556.88</v>
      </c>
      <c r="G131" s="1">
        <f t="shared" si="23"/>
        <v>60239.88</v>
      </c>
      <c r="H131" s="1"/>
      <c r="I131" s="1">
        <f t="shared" si="24"/>
        <v>397.95</v>
      </c>
      <c r="J131" s="1">
        <f t="shared" si="25"/>
        <v>33333.46</v>
      </c>
      <c r="K131" s="1">
        <f t="shared" si="26"/>
        <v>93573.34</v>
      </c>
      <c r="L131" s="1"/>
      <c r="M131" s="19">
        <f t="shared" si="15"/>
        <v>0</v>
      </c>
      <c r="N131" s="1">
        <f t="shared" si="27"/>
        <v>166666.54</v>
      </c>
      <c r="O131" s="1">
        <f t="shared" si="28"/>
        <v>166666.54</v>
      </c>
      <c r="P131" s="16">
        <f t="shared" si="16"/>
        <v>9</v>
      </c>
      <c r="Q131" s="86">
        <f t="shared" si="17"/>
        <v>0</v>
      </c>
      <c r="R131" s="7"/>
      <c r="S131" s="80">
        <f t="shared" si="29"/>
        <v>954.82999999999993</v>
      </c>
      <c r="T131" s="1"/>
    </row>
    <row r="132" spans="2:20" customFormat="1" x14ac:dyDescent="0.25">
      <c r="B132" s="20">
        <f t="shared" si="18"/>
        <v>99</v>
      </c>
      <c r="C132" s="71">
        <f t="shared" si="19"/>
        <v>3</v>
      </c>
      <c r="D132" s="16">
        <f t="shared" si="20"/>
        <v>2027</v>
      </c>
      <c r="E132" s="17">
        <f t="shared" si="21"/>
        <v>46447</v>
      </c>
      <c r="F132" s="1">
        <f t="shared" si="22"/>
        <v>555.55999999999995</v>
      </c>
      <c r="G132" s="1">
        <f t="shared" si="23"/>
        <v>60795.44</v>
      </c>
      <c r="H132" s="1"/>
      <c r="I132" s="1">
        <f t="shared" si="24"/>
        <v>399.27</v>
      </c>
      <c r="J132" s="1">
        <f t="shared" si="25"/>
        <v>33732.730000000003</v>
      </c>
      <c r="K132" s="1">
        <f t="shared" si="26"/>
        <v>94528.17</v>
      </c>
      <c r="L132" s="1"/>
      <c r="M132" s="19">
        <f t="shared" si="15"/>
        <v>0</v>
      </c>
      <c r="N132" s="1">
        <f t="shared" si="27"/>
        <v>166267.26999999999</v>
      </c>
      <c r="O132" s="1">
        <f t="shared" si="28"/>
        <v>166267.26999999999</v>
      </c>
      <c r="P132" s="16">
        <f t="shared" si="16"/>
        <v>9</v>
      </c>
      <c r="Q132" s="86">
        <f t="shared" si="17"/>
        <v>0</v>
      </c>
      <c r="R132" s="7"/>
      <c r="S132" s="80">
        <f t="shared" si="29"/>
        <v>954.82999999999993</v>
      </c>
      <c r="T132" s="1"/>
    </row>
    <row r="133" spans="2:20" customFormat="1" x14ac:dyDescent="0.25">
      <c r="B133" s="20">
        <f t="shared" si="18"/>
        <v>100</v>
      </c>
      <c r="C133" s="71">
        <f t="shared" si="19"/>
        <v>4</v>
      </c>
      <c r="D133" s="16">
        <f t="shared" si="20"/>
        <v>2027</v>
      </c>
      <c r="E133" s="17">
        <f t="shared" si="21"/>
        <v>46478</v>
      </c>
      <c r="F133" s="1">
        <f t="shared" si="22"/>
        <v>554.22</v>
      </c>
      <c r="G133" s="1">
        <f t="shared" si="23"/>
        <v>61349.66</v>
      </c>
      <c r="H133" s="1"/>
      <c r="I133" s="1">
        <f t="shared" si="24"/>
        <v>400.61</v>
      </c>
      <c r="J133" s="1">
        <f t="shared" si="25"/>
        <v>34133.339999999997</v>
      </c>
      <c r="K133" s="1">
        <f t="shared" si="26"/>
        <v>95483</v>
      </c>
      <c r="L133" s="1"/>
      <c r="M133" s="19">
        <f t="shared" si="15"/>
        <v>0</v>
      </c>
      <c r="N133" s="1">
        <f t="shared" si="27"/>
        <v>165866.66</v>
      </c>
      <c r="O133" s="1">
        <f t="shared" si="28"/>
        <v>165866.66</v>
      </c>
      <c r="P133" s="16">
        <f t="shared" si="16"/>
        <v>9</v>
      </c>
      <c r="Q133" s="86">
        <f t="shared" si="17"/>
        <v>0</v>
      </c>
      <c r="R133" s="7"/>
      <c r="S133" s="80">
        <f t="shared" si="29"/>
        <v>954.83</v>
      </c>
      <c r="T133" s="1"/>
    </row>
    <row r="134" spans="2:20" customFormat="1" x14ac:dyDescent="0.25">
      <c r="B134" s="20">
        <f t="shared" si="18"/>
        <v>101</v>
      </c>
      <c r="C134" s="71">
        <f t="shared" si="19"/>
        <v>5</v>
      </c>
      <c r="D134" s="16">
        <f t="shared" si="20"/>
        <v>2027</v>
      </c>
      <c r="E134" s="17">
        <f t="shared" si="21"/>
        <v>46508</v>
      </c>
      <c r="F134" s="1">
        <f t="shared" si="22"/>
        <v>552.89</v>
      </c>
      <c r="G134" s="1">
        <f t="shared" si="23"/>
        <v>61902.55</v>
      </c>
      <c r="H134" s="1"/>
      <c r="I134" s="1">
        <f t="shared" si="24"/>
        <v>401.94</v>
      </c>
      <c r="J134" s="1">
        <f t="shared" si="25"/>
        <v>34535.279999999999</v>
      </c>
      <c r="K134" s="1">
        <f t="shared" si="26"/>
        <v>96437.83</v>
      </c>
      <c r="L134" s="1"/>
      <c r="M134" s="19">
        <f t="shared" si="15"/>
        <v>0</v>
      </c>
      <c r="N134" s="1">
        <f t="shared" si="27"/>
        <v>165464.72</v>
      </c>
      <c r="O134" s="1">
        <f t="shared" si="28"/>
        <v>165464.72</v>
      </c>
      <c r="P134" s="16">
        <f t="shared" si="16"/>
        <v>9</v>
      </c>
      <c r="Q134" s="86">
        <f t="shared" si="17"/>
        <v>0</v>
      </c>
      <c r="R134" s="7"/>
      <c r="S134" s="80">
        <f t="shared" si="29"/>
        <v>954.82999999999993</v>
      </c>
      <c r="T134" s="1"/>
    </row>
    <row r="135" spans="2:20" customFormat="1" x14ac:dyDescent="0.25">
      <c r="B135" s="20">
        <f t="shared" si="18"/>
        <v>102</v>
      </c>
      <c r="C135" s="71">
        <f t="shared" si="19"/>
        <v>6</v>
      </c>
      <c r="D135" s="16">
        <f t="shared" si="20"/>
        <v>2027</v>
      </c>
      <c r="E135" s="17">
        <f t="shared" si="21"/>
        <v>46539</v>
      </c>
      <c r="F135" s="1">
        <f t="shared" si="22"/>
        <v>551.54999999999995</v>
      </c>
      <c r="G135" s="1">
        <f t="shared" si="23"/>
        <v>62454.1</v>
      </c>
      <c r="H135" s="1"/>
      <c r="I135" s="1">
        <f t="shared" si="24"/>
        <v>403.28</v>
      </c>
      <c r="J135" s="1">
        <f t="shared" si="25"/>
        <v>34938.559999999998</v>
      </c>
      <c r="K135" s="1">
        <f t="shared" si="26"/>
        <v>97392.66</v>
      </c>
      <c r="L135" s="1"/>
      <c r="M135" s="19">
        <f t="shared" si="15"/>
        <v>0</v>
      </c>
      <c r="N135" s="1">
        <f t="shared" si="27"/>
        <v>165061.44</v>
      </c>
      <c r="O135" s="1">
        <f t="shared" si="28"/>
        <v>165061.44</v>
      </c>
      <c r="P135" s="16">
        <f t="shared" si="16"/>
        <v>9</v>
      </c>
      <c r="Q135" s="86">
        <f t="shared" si="17"/>
        <v>0</v>
      </c>
      <c r="R135" s="7"/>
      <c r="S135" s="80">
        <f t="shared" si="29"/>
        <v>954.82999999999993</v>
      </c>
      <c r="T135" s="1"/>
    </row>
    <row r="136" spans="2:20" customFormat="1" x14ac:dyDescent="0.25">
      <c r="B136" s="20">
        <f t="shared" si="18"/>
        <v>103</v>
      </c>
      <c r="C136" s="71">
        <f t="shared" si="19"/>
        <v>7</v>
      </c>
      <c r="D136" s="16">
        <f t="shared" si="20"/>
        <v>2027</v>
      </c>
      <c r="E136" s="17">
        <f t="shared" si="21"/>
        <v>46569</v>
      </c>
      <c r="F136" s="1">
        <f t="shared" si="22"/>
        <v>550.20000000000005</v>
      </c>
      <c r="G136" s="1">
        <f t="shared" si="23"/>
        <v>63004.3</v>
      </c>
      <c r="H136" s="1"/>
      <c r="I136" s="1">
        <f t="shared" si="24"/>
        <v>404.63</v>
      </c>
      <c r="J136" s="1">
        <f t="shared" si="25"/>
        <v>35343.19</v>
      </c>
      <c r="K136" s="1">
        <f t="shared" si="26"/>
        <v>98347.49</v>
      </c>
      <c r="L136" s="1"/>
      <c r="M136" s="19">
        <f t="shared" si="15"/>
        <v>0</v>
      </c>
      <c r="N136" s="1">
        <f t="shared" si="27"/>
        <v>164656.81</v>
      </c>
      <c r="O136" s="1">
        <f t="shared" si="28"/>
        <v>164656.81</v>
      </c>
      <c r="P136" s="16">
        <f t="shared" si="16"/>
        <v>9</v>
      </c>
      <c r="Q136" s="86">
        <f t="shared" si="17"/>
        <v>0</v>
      </c>
      <c r="R136" s="7"/>
      <c r="S136" s="80">
        <f t="shared" si="29"/>
        <v>954.83</v>
      </c>
      <c r="T136" s="1"/>
    </row>
    <row r="137" spans="2:20" customFormat="1" x14ac:dyDescent="0.25">
      <c r="B137" s="20">
        <f t="shared" si="18"/>
        <v>104</v>
      </c>
      <c r="C137" s="71">
        <f t="shared" si="19"/>
        <v>8</v>
      </c>
      <c r="D137" s="16">
        <f t="shared" si="20"/>
        <v>2027</v>
      </c>
      <c r="E137" s="17">
        <f t="shared" si="21"/>
        <v>46600</v>
      </c>
      <c r="F137" s="1">
        <f t="shared" si="22"/>
        <v>548.86</v>
      </c>
      <c r="G137" s="1">
        <f t="shared" si="23"/>
        <v>63553.16</v>
      </c>
      <c r="H137" s="1"/>
      <c r="I137" s="1">
        <f t="shared" si="24"/>
        <v>405.97</v>
      </c>
      <c r="J137" s="1">
        <f t="shared" si="25"/>
        <v>35749.160000000003</v>
      </c>
      <c r="K137" s="1">
        <f t="shared" si="26"/>
        <v>99302.32</v>
      </c>
      <c r="L137" s="1"/>
      <c r="M137" s="19">
        <f t="shared" si="15"/>
        <v>0</v>
      </c>
      <c r="N137" s="1">
        <f t="shared" si="27"/>
        <v>164250.84</v>
      </c>
      <c r="O137" s="1">
        <f t="shared" si="28"/>
        <v>164250.84</v>
      </c>
      <c r="P137" s="16">
        <f t="shared" si="16"/>
        <v>9</v>
      </c>
      <c r="Q137" s="86">
        <f t="shared" si="17"/>
        <v>0</v>
      </c>
      <c r="R137" s="7"/>
      <c r="S137" s="80">
        <f t="shared" si="29"/>
        <v>954.83</v>
      </c>
      <c r="T137" s="1"/>
    </row>
    <row r="138" spans="2:20" customFormat="1" x14ac:dyDescent="0.25">
      <c r="B138" s="20">
        <f t="shared" si="18"/>
        <v>105</v>
      </c>
      <c r="C138" s="71">
        <f t="shared" si="19"/>
        <v>9</v>
      </c>
      <c r="D138" s="16">
        <f t="shared" si="20"/>
        <v>2027</v>
      </c>
      <c r="E138" s="17">
        <f t="shared" si="21"/>
        <v>46631</v>
      </c>
      <c r="F138" s="1">
        <f t="shared" si="22"/>
        <v>547.5</v>
      </c>
      <c r="G138" s="1">
        <f t="shared" si="23"/>
        <v>64100.66</v>
      </c>
      <c r="H138" s="1"/>
      <c r="I138" s="1">
        <f t="shared" si="24"/>
        <v>407.33</v>
      </c>
      <c r="J138" s="1">
        <f t="shared" si="25"/>
        <v>36156.49</v>
      </c>
      <c r="K138" s="1">
        <f t="shared" si="26"/>
        <v>100257.15</v>
      </c>
      <c r="L138" s="1"/>
      <c r="M138" s="19">
        <f t="shared" si="15"/>
        <v>0</v>
      </c>
      <c r="N138" s="1">
        <f t="shared" si="27"/>
        <v>163843.51</v>
      </c>
      <c r="O138" s="1">
        <f t="shared" si="28"/>
        <v>163843.51</v>
      </c>
      <c r="P138" s="16">
        <f t="shared" si="16"/>
        <v>9</v>
      </c>
      <c r="Q138" s="86">
        <f t="shared" si="17"/>
        <v>0</v>
      </c>
      <c r="R138" s="7"/>
      <c r="S138" s="80">
        <f t="shared" si="29"/>
        <v>954.82999999999993</v>
      </c>
      <c r="T138" s="1"/>
    </row>
    <row r="139" spans="2:20" customFormat="1" x14ac:dyDescent="0.25">
      <c r="B139" s="20">
        <f t="shared" si="18"/>
        <v>106</v>
      </c>
      <c r="C139" s="71">
        <f t="shared" si="19"/>
        <v>10</v>
      </c>
      <c r="D139" s="16">
        <f t="shared" si="20"/>
        <v>2027</v>
      </c>
      <c r="E139" s="17">
        <f t="shared" si="21"/>
        <v>46661</v>
      </c>
      <c r="F139" s="1">
        <f t="shared" si="22"/>
        <v>546.15</v>
      </c>
      <c r="G139" s="1">
        <f t="shared" si="23"/>
        <v>64646.81</v>
      </c>
      <c r="H139" s="1"/>
      <c r="I139" s="1">
        <f t="shared" si="24"/>
        <v>408.68</v>
      </c>
      <c r="J139" s="1">
        <f t="shared" si="25"/>
        <v>36565.17</v>
      </c>
      <c r="K139" s="1">
        <f t="shared" si="26"/>
        <v>101211.98</v>
      </c>
      <c r="L139" s="1"/>
      <c r="M139" s="19">
        <f t="shared" si="15"/>
        <v>0</v>
      </c>
      <c r="N139" s="1">
        <f t="shared" si="27"/>
        <v>163434.82999999999</v>
      </c>
      <c r="O139" s="1">
        <f t="shared" si="28"/>
        <v>163434.82999999999</v>
      </c>
      <c r="P139" s="16">
        <f t="shared" si="16"/>
        <v>9</v>
      </c>
      <c r="Q139" s="86">
        <f t="shared" si="17"/>
        <v>0</v>
      </c>
      <c r="R139" s="7"/>
      <c r="S139" s="80">
        <f t="shared" si="29"/>
        <v>954.82999999999993</v>
      </c>
      <c r="T139" s="1"/>
    </row>
    <row r="140" spans="2:20" customFormat="1" x14ac:dyDescent="0.25">
      <c r="B140" s="20">
        <f t="shared" si="18"/>
        <v>107</v>
      </c>
      <c r="C140" s="71">
        <f t="shared" si="19"/>
        <v>11</v>
      </c>
      <c r="D140" s="16">
        <f t="shared" si="20"/>
        <v>2027</v>
      </c>
      <c r="E140" s="17">
        <f t="shared" si="21"/>
        <v>46692</v>
      </c>
      <c r="F140" s="1">
        <f t="shared" si="22"/>
        <v>544.78</v>
      </c>
      <c r="G140" s="1">
        <f t="shared" si="23"/>
        <v>65191.59</v>
      </c>
      <c r="H140" s="1"/>
      <c r="I140" s="1">
        <f t="shared" si="24"/>
        <v>410.05</v>
      </c>
      <c r="J140" s="1">
        <f t="shared" si="25"/>
        <v>36975.22</v>
      </c>
      <c r="K140" s="1">
        <f t="shared" si="26"/>
        <v>102166.81</v>
      </c>
      <c r="L140" s="1"/>
      <c r="M140" s="19">
        <f t="shared" si="15"/>
        <v>0</v>
      </c>
      <c r="N140" s="1">
        <f t="shared" si="27"/>
        <v>163024.78</v>
      </c>
      <c r="O140" s="1">
        <f t="shared" si="28"/>
        <v>163024.78</v>
      </c>
      <c r="P140" s="16">
        <f t="shared" si="16"/>
        <v>9</v>
      </c>
      <c r="Q140" s="86">
        <f t="shared" si="17"/>
        <v>0</v>
      </c>
      <c r="R140" s="7"/>
      <c r="S140" s="80">
        <f t="shared" si="29"/>
        <v>954.82999999999993</v>
      </c>
      <c r="T140" s="1"/>
    </row>
    <row r="141" spans="2:20" customFormat="1" x14ac:dyDescent="0.25">
      <c r="B141" s="20">
        <f t="shared" si="18"/>
        <v>108</v>
      </c>
      <c r="C141" s="71">
        <f t="shared" si="19"/>
        <v>12</v>
      </c>
      <c r="D141" s="16">
        <f t="shared" si="20"/>
        <v>2027</v>
      </c>
      <c r="E141" s="17">
        <f t="shared" si="21"/>
        <v>46722</v>
      </c>
      <c r="F141" s="1">
        <f t="shared" si="22"/>
        <v>543.41999999999996</v>
      </c>
      <c r="G141" s="1">
        <f t="shared" si="23"/>
        <v>65735.009999999995</v>
      </c>
      <c r="H141" s="1"/>
      <c r="I141" s="1">
        <f t="shared" si="24"/>
        <v>411.41</v>
      </c>
      <c r="J141" s="1">
        <f t="shared" si="25"/>
        <v>37386.629999999997</v>
      </c>
      <c r="K141" s="1">
        <f t="shared" si="26"/>
        <v>103121.64</v>
      </c>
      <c r="L141" s="1"/>
      <c r="M141" s="19">
        <f t="shared" si="15"/>
        <v>0</v>
      </c>
      <c r="N141" s="1">
        <f t="shared" si="27"/>
        <v>162613.37</v>
      </c>
      <c r="O141" s="1">
        <f t="shared" si="28"/>
        <v>162613.37</v>
      </c>
      <c r="P141" s="16">
        <f t="shared" si="16"/>
        <v>9</v>
      </c>
      <c r="Q141" s="86">
        <f t="shared" si="17"/>
        <v>0</v>
      </c>
      <c r="R141" s="7"/>
      <c r="S141" s="80">
        <f t="shared" si="29"/>
        <v>954.82999999999993</v>
      </c>
      <c r="T141" s="1"/>
    </row>
    <row r="142" spans="2:20" customFormat="1" x14ac:dyDescent="0.25">
      <c r="B142" s="20">
        <f t="shared" si="18"/>
        <v>109</v>
      </c>
      <c r="C142" s="71">
        <f t="shared" si="19"/>
        <v>1</v>
      </c>
      <c r="D142" s="16">
        <f t="shared" si="20"/>
        <v>2028</v>
      </c>
      <c r="E142" s="17">
        <f t="shared" si="21"/>
        <v>46753</v>
      </c>
      <c r="F142" s="1">
        <f t="shared" si="22"/>
        <v>542.04</v>
      </c>
      <c r="G142" s="1">
        <f t="shared" si="23"/>
        <v>66277.05</v>
      </c>
      <c r="H142" s="1"/>
      <c r="I142" s="1">
        <f t="shared" si="24"/>
        <v>412.79</v>
      </c>
      <c r="J142" s="1">
        <f t="shared" si="25"/>
        <v>37799.42</v>
      </c>
      <c r="K142" s="1">
        <f t="shared" si="26"/>
        <v>104076.47</v>
      </c>
      <c r="L142" s="1"/>
      <c r="M142" s="19">
        <f t="shared" si="15"/>
        <v>0</v>
      </c>
      <c r="N142" s="1">
        <f t="shared" si="27"/>
        <v>162200.57999999999</v>
      </c>
      <c r="O142" s="1">
        <f t="shared" si="28"/>
        <v>162200.57999999999</v>
      </c>
      <c r="P142" s="16">
        <f t="shared" si="16"/>
        <v>10</v>
      </c>
      <c r="Q142" s="86">
        <f t="shared" si="17"/>
        <v>0</v>
      </c>
      <c r="R142" s="7"/>
      <c r="S142" s="80">
        <f t="shared" si="29"/>
        <v>954.82999999999993</v>
      </c>
      <c r="T142" s="1"/>
    </row>
    <row r="143" spans="2:20" customFormat="1" x14ac:dyDescent="0.25">
      <c r="B143" s="20">
        <f t="shared" si="18"/>
        <v>110</v>
      </c>
      <c r="C143" s="71">
        <f t="shared" si="19"/>
        <v>2</v>
      </c>
      <c r="D143" s="16">
        <f t="shared" si="20"/>
        <v>2028</v>
      </c>
      <c r="E143" s="17">
        <f t="shared" si="21"/>
        <v>46784</v>
      </c>
      <c r="F143" s="1">
        <f t="shared" si="22"/>
        <v>540.66999999999996</v>
      </c>
      <c r="G143" s="1">
        <f t="shared" si="23"/>
        <v>66817.72</v>
      </c>
      <c r="H143" s="1"/>
      <c r="I143" s="1">
        <f t="shared" si="24"/>
        <v>414.16</v>
      </c>
      <c r="J143" s="1">
        <f t="shared" si="25"/>
        <v>38213.58</v>
      </c>
      <c r="K143" s="1">
        <f t="shared" si="26"/>
        <v>105031.3</v>
      </c>
      <c r="L143" s="1"/>
      <c r="M143" s="19">
        <f t="shared" si="15"/>
        <v>0</v>
      </c>
      <c r="N143" s="1">
        <f t="shared" si="27"/>
        <v>161786.42000000001</v>
      </c>
      <c r="O143" s="1">
        <f t="shared" si="28"/>
        <v>161786.42000000001</v>
      </c>
      <c r="P143" s="16">
        <f t="shared" si="16"/>
        <v>10</v>
      </c>
      <c r="Q143" s="86">
        <f t="shared" si="17"/>
        <v>0</v>
      </c>
      <c r="R143" s="7"/>
      <c r="S143" s="80">
        <f t="shared" si="29"/>
        <v>954.82999999999993</v>
      </c>
      <c r="T143" s="1"/>
    </row>
    <row r="144" spans="2:20" customFormat="1" x14ac:dyDescent="0.25">
      <c r="B144" s="20">
        <f t="shared" si="18"/>
        <v>111</v>
      </c>
      <c r="C144" s="71">
        <f t="shared" si="19"/>
        <v>3</v>
      </c>
      <c r="D144" s="16">
        <f t="shared" si="20"/>
        <v>2028</v>
      </c>
      <c r="E144" s="17">
        <f t="shared" si="21"/>
        <v>46813</v>
      </c>
      <c r="F144" s="1">
        <f t="shared" si="22"/>
        <v>539.29</v>
      </c>
      <c r="G144" s="1">
        <f t="shared" si="23"/>
        <v>67357.009999999995</v>
      </c>
      <c r="H144" s="1"/>
      <c r="I144" s="1">
        <f t="shared" si="24"/>
        <v>415.54</v>
      </c>
      <c r="J144" s="1">
        <f t="shared" si="25"/>
        <v>38629.120000000003</v>
      </c>
      <c r="K144" s="1">
        <f t="shared" si="26"/>
        <v>105986.13</v>
      </c>
      <c r="L144" s="1"/>
      <c r="M144" s="19">
        <f t="shared" si="15"/>
        <v>0</v>
      </c>
      <c r="N144" s="1">
        <f t="shared" si="27"/>
        <v>161370.88</v>
      </c>
      <c r="O144" s="1">
        <f t="shared" si="28"/>
        <v>161370.88</v>
      </c>
      <c r="P144" s="16">
        <f t="shared" si="16"/>
        <v>10</v>
      </c>
      <c r="Q144" s="86">
        <f t="shared" si="17"/>
        <v>0</v>
      </c>
      <c r="R144" s="7"/>
      <c r="S144" s="80">
        <f t="shared" si="29"/>
        <v>954.82999999999993</v>
      </c>
      <c r="T144" s="1"/>
    </row>
    <row r="145" spans="2:20" customFormat="1" x14ac:dyDescent="0.25">
      <c r="B145" s="20">
        <f t="shared" si="18"/>
        <v>112</v>
      </c>
      <c r="C145" s="71">
        <f t="shared" si="19"/>
        <v>4</v>
      </c>
      <c r="D145" s="16">
        <f t="shared" si="20"/>
        <v>2028</v>
      </c>
      <c r="E145" s="17">
        <f t="shared" si="21"/>
        <v>46844</v>
      </c>
      <c r="F145" s="1">
        <f t="shared" si="22"/>
        <v>537.9</v>
      </c>
      <c r="G145" s="1">
        <f t="shared" si="23"/>
        <v>67894.91</v>
      </c>
      <c r="H145" s="1"/>
      <c r="I145" s="1">
        <f t="shared" si="24"/>
        <v>416.93</v>
      </c>
      <c r="J145" s="1">
        <f t="shared" si="25"/>
        <v>39046.050000000003</v>
      </c>
      <c r="K145" s="1">
        <f t="shared" si="26"/>
        <v>106940.96</v>
      </c>
      <c r="L145" s="1"/>
      <c r="M145" s="19">
        <f t="shared" si="15"/>
        <v>0</v>
      </c>
      <c r="N145" s="1">
        <f t="shared" si="27"/>
        <v>160953.95000000001</v>
      </c>
      <c r="O145" s="1">
        <f t="shared" si="28"/>
        <v>160953.95000000001</v>
      </c>
      <c r="P145" s="16">
        <f t="shared" si="16"/>
        <v>10</v>
      </c>
      <c r="Q145" s="86">
        <f t="shared" si="17"/>
        <v>0</v>
      </c>
      <c r="R145" s="7"/>
      <c r="S145" s="80">
        <f t="shared" si="29"/>
        <v>954.82999999999993</v>
      </c>
      <c r="T145" s="1"/>
    </row>
    <row r="146" spans="2:20" customFormat="1" x14ac:dyDescent="0.25">
      <c r="B146" s="20">
        <f t="shared" si="18"/>
        <v>113</v>
      </c>
      <c r="C146" s="71">
        <f t="shared" si="19"/>
        <v>5</v>
      </c>
      <c r="D146" s="16">
        <f t="shared" si="20"/>
        <v>2028</v>
      </c>
      <c r="E146" s="17">
        <f t="shared" si="21"/>
        <v>46874</v>
      </c>
      <c r="F146" s="1">
        <f t="shared" si="22"/>
        <v>536.51</v>
      </c>
      <c r="G146" s="1">
        <f t="shared" si="23"/>
        <v>68431.42</v>
      </c>
      <c r="H146" s="1"/>
      <c r="I146" s="1">
        <f t="shared" si="24"/>
        <v>418.32</v>
      </c>
      <c r="J146" s="1">
        <f t="shared" si="25"/>
        <v>39464.370000000003</v>
      </c>
      <c r="K146" s="1">
        <f t="shared" si="26"/>
        <v>107895.79</v>
      </c>
      <c r="L146" s="1"/>
      <c r="M146" s="19">
        <f t="shared" si="15"/>
        <v>0</v>
      </c>
      <c r="N146" s="1">
        <f t="shared" si="27"/>
        <v>160535.63</v>
      </c>
      <c r="O146" s="1">
        <f t="shared" si="28"/>
        <v>160535.63</v>
      </c>
      <c r="P146" s="16">
        <f t="shared" si="16"/>
        <v>10</v>
      </c>
      <c r="Q146" s="86">
        <f t="shared" si="17"/>
        <v>0</v>
      </c>
      <c r="R146" s="7"/>
      <c r="S146" s="80">
        <f t="shared" si="29"/>
        <v>954.82999999999993</v>
      </c>
      <c r="T146" s="1"/>
    </row>
    <row r="147" spans="2:20" customFormat="1" x14ac:dyDescent="0.25">
      <c r="B147" s="20">
        <f t="shared" si="18"/>
        <v>114</v>
      </c>
      <c r="C147" s="71">
        <f t="shared" si="19"/>
        <v>6</v>
      </c>
      <c r="D147" s="16">
        <f t="shared" si="20"/>
        <v>2028</v>
      </c>
      <c r="E147" s="17">
        <f t="shared" si="21"/>
        <v>46905</v>
      </c>
      <c r="F147" s="1">
        <f t="shared" si="22"/>
        <v>535.12</v>
      </c>
      <c r="G147" s="1">
        <f t="shared" si="23"/>
        <v>68966.539999999994</v>
      </c>
      <c r="H147" s="1"/>
      <c r="I147" s="1">
        <f t="shared" si="24"/>
        <v>419.71</v>
      </c>
      <c r="J147" s="1">
        <f t="shared" si="25"/>
        <v>39884.080000000002</v>
      </c>
      <c r="K147" s="1">
        <f t="shared" si="26"/>
        <v>108850.62</v>
      </c>
      <c r="L147" s="1"/>
      <c r="M147" s="19">
        <f t="shared" si="15"/>
        <v>0</v>
      </c>
      <c r="N147" s="1">
        <f t="shared" si="27"/>
        <v>160115.92000000001</v>
      </c>
      <c r="O147" s="1">
        <f t="shared" si="28"/>
        <v>160115.92000000001</v>
      </c>
      <c r="P147" s="16">
        <f t="shared" si="16"/>
        <v>10</v>
      </c>
      <c r="Q147" s="86">
        <f t="shared" si="17"/>
        <v>0</v>
      </c>
      <c r="R147" s="7"/>
      <c r="S147" s="80">
        <f t="shared" si="29"/>
        <v>954.82999999999993</v>
      </c>
      <c r="T147" s="1"/>
    </row>
    <row r="148" spans="2:20" customFormat="1" x14ac:dyDescent="0.25">
      <c r="B148" s="20">
        <f t="shared" si="18"/>
        <v>115</v>
      </c>
      <c r="C148" s="71">
        <f t="shared" si="19"/>
        <v>7</v>
      </c>
      <c r="D148" s="16">
        <f t="shared" si="20"/>
        <v>2028</v>
      </c>
      <c r="E148" s="17">
        <f t="shared" si="21"/>
        <v>46935</v>
      </c>
      <c r="F148" s="1">
        <f t="shared" si="22"/>
        <v>533.72</v>
      </c>
      <c r="G148" s="1">
        <f t="shared" si="23"/>
        <v>69500.259999999995</v>
      </c>
      <c r="H148" s="1"/>
      <c r="I148" s="1">
        <f t="shared" si="24"/>
        <v>421.11</v>
      </c>
      <c r="J148" s="1">
        <f t="shared" si="25"/>
        <v>40305.19</v>
      </c>
      <c r="K148" s="1">
        <f t="shared" si="26"/>
        <v>109805.45</v>
      </c>
      <c r="L148" s="1"/>
      <c r="M148" s="19">
        <f t="shared" si="15"/>
        <v>0</v>
      </c>
      <c r="N148" s="1">
        <f t="shared" si="27"/>
        <v>159694.81</v>
      </c>
      <c r="O148" s="1">
        <f t="shared" si="28"/>
        <v>159694.81</v>
      </c>
      <c r="P148" s="16">
        <f t="shared" si="16"/>
        <v>10</v>
      </c>
      <c r="Q148" s="86">
        <f t="shared" si="17"/>
        <v>0</v>
      </c>
      <c r="R148" s="7"/>
      <c r="S148" s="80">
        <f t="shared" si="29"/>
        <v>954.83</v>
      </c>
      <c r="T148" s="1"/>
    </row>
    <row r="149" spans="2:20" customFormat="1" x14ac:dyDescent="0.25">
      <c r="B149" s="20">
        <f t="shared" si="18"/>
        <v>116</v>
      </c>
      <c r="C149" s="71">
        <f t="shared" si="19"/>
        <v>8</v>
      </c>
      <c r="D149" s="16">
        <f t="shared" si="20"/>
        <v>2028</v>
      </c>
      <c r="E149" s="17">
        <f t="shared" si="21"/>
        <v>46966</v>
      </c>
      <c r="F149" s="1">
        <f t="shared" si="22"/>
        <v>532.32000000000005</v>
      </c>
      <c r="G149" s="1">
        <f t="shared" si="23"/>
        <v>70032.58</v>
      </c>
      <c r="H149" s="1"/>
      <c r="I149" s="1">
        <f t="shared" si="24"/>
        <v>422.51</v>
      </c>
      <c r="J149" s="1">
        <f t="shared" si="25"/>
        <v>40727.699999999997</v>
      </c>
      <c r="K149" s="1">
        <f t="shared" si="26"/>
        <v>110760.28</v>
      </c>
      <c r="L149" s="1"/>
      <c r="M149" s="19">
        <f t="shared" si="15"/>
        <v>0</v>
      </c>
      <c r="N149" s="1">
        <f t="shared" si="27"/>
        <v>159272.29999999999</v>
      </c>
      <c r="O149" s="1">
        <f t="shared" si="28"/>
        <v>159272.29999999999</v>
      </c>
      <c r="P149" s="16">
        <f t="shared" si="16"/>
        <v>10</v>
      </c>
      <c r="Q149" s="86">
        <f t="shared" si="17"/>
        <v>0</v>
      </c>
      <c r="R149" s="7"/>
      <c r="S149" s="80">
        <f t="shared" si="29"/>
        <v>954.83</v>
      </c>
      <c r="T149" s="1"/>
    </row>
    <row r="150" spans="2:20" customFormat="1" x14ac:dyDescent="0.25">
      <c r="B150" s="20">
        <f t="shared" si="18"/>
        <v>117</v>
      </c>
      <c r="C150" s="71">
        <f t="shared" si="19"/>
        <v>9</v>
      </c>
      <c r="D150" s="16">
        <f t="shared" si="20"/>
        <v>2028</v>
      </c>
      <c r="E150" s="17">
        <f t="shared" si="21"/>
        <v>46997</v>
      </c>
      <c r="F150" s="1">
        <f t="shared" si="22"/>
        <v>530.91</v>
      </c>
      <c r="G150" s="1">
        <f t="shared" si="23"/>
        <v>70563.490000000005</v>
      </c>
      <c r="H150" s="1"/>
      <c r="I150" s="1">
        <f t="shared" si="24"/>
        <v>423.92</v>
      </c>
      <c r="J150" s="1">
        <f t="shared" si="25"/>
        <v>41151.620000000003</v>
      </c>
      <c r="K150" s="1">
        <f t="shared" si="26"/>
        <v>111715.11</v>
      </c>
      <c r="L150" s="1"/>
      <c r="M150" s="19">
        <f t="shared" si="15"/>
        <v>0</v>
      </c>
      <c r="N150" s="1">
        <f t="shared" si="27"/>
        <v>158848.38</v>
      </c>
      <c r="O150" s="1">
        <f t="shared" si="28"/>
        <v>158848.38</v>
      </c>
      <c r="P150" s="16">
        <f t="shared" si="16"/>
        <v>10</v>
      </c>
      <c r="Q150" s="86">
        <f t="shared" si="17"/>
        <v>0</v>
      </c>
      <c r="R150" s="7"/>
      <c r="S150" s="80">
        <f t="shared" si="29"/>
        <v>954.82999999999993</v>
      </c>
      <c r="T150" s="1"/>
    </row>
    <row r="151" spans="2:20" customFormat="1" x14ac:dyDescent="0.25">
      <c r="B151" s="20">
        <f t="shared" si="18"/>
        <v>118</v>
      </c>
      <c r="C151" s="71">
        <f t="shared" si="19"/>
        <v>10</v>
      </c>
      <c r="D151" s="16">
        <f t="shared" si="20"/>
        <v>2028</v>
      </c>
      <c r="E151" s="17">
        <f t="shared" si="21"/>
        <v>47027</v>
      </c>
      <c r="F151" s="1">
        <f t="shared" si="22"/>
        <v>529.49</v>
      </c>
      <c r="G151" s="1">
        <f t="shared" si="23"/>
        <v>71092.98</v>
      </c>
      <c r="H151" s="1"/>
      <c r="I151" s="1">
        <f t="shared" si="24"/>
        <v>425.34</v>
      </c>
      <c r="J151" s="1">
        <f t="shared" si="25"/>
        <v>41576.959999999999</v>
      </c>
      <c r="K151" s="1">
        <f t="shared" si="26"/>
        <v>112669.94</v>
      </c>
      <c r="L151" s="1"/>
      <c r="M151" s="19">
        <f t="shared" si="15"/>
        <v>0</v>
      </c>
      <c r="N151" s="1">
        <f t="shared" si="27"/>
        <v>158423.04000000001</v>
      </c>
      <c r="O151" s="1">
        <f t="shared" si="28"/>
        <v>158423.04000000001</v>
      </c>
      <c r="P151" s="16">
        <f t="shared" si="16"/>
        <v>10</v>
      </c>
      <c r="Q151" s="86">
        <f t="shared" si="17"/>
        <v>0</v>
      </c>
      <c r="R151" s="7"/>
      <c r="S151" s="80">
        <f t="shared" si="29"/>
        <v>954.82999999999993</v>
      </c>
      <c r="T151" s="1"/>
    </row>
    <row r="152" spans="2:20" customFormat="1" x14ac:dyDescent="0.25">
      <c r="B152" s="20">
        <f t="shared" si="18"/>
        <v>119</v>
      </c>
      <c r="C152" s="71">
        <f t="shared" si="19"/>
        <v>11</v>
      </c>
      <c r="D152" s="16">
        <f t="shared" si="20"/>
        <v>2028</v>
      </c>
      <c r="E152" s="17">
        <f t="shared" si="21"/>
        <v>47058</v>
      </c>
      <c r="F152" s="1">
        <f t="shared" si="22"/>
        <v>528.08000000000004</v>
      </c>
      <c r="G152" s="1">
        <f t="shared" si="23"/>
        <v>71621.06</v>
      </c>
      <c r="H152" s="1"/>
      <c r="I152" s="1">
        <f t="shared" si="24"/>
        <v>426.75</v>
      </c>
      <c r="J152" s="1">
        <f t="shared" si="25"/>
        <v>42003.71</v>
      </c>
      <c r="K152" s="1">
        <f t="shared" si="26"/>
        <v>113624.77</v>
      </c>
      <c r="L152" s="1"/>
      <c r="M152" s="19">
        <f t="shared" si="15"/>
        <v>0</v>
      </c>
      <c r="N152" s="1">
        <f t="shared" si="27"/>
        <v>157996.29</v>
      </c>
      <c r="O152" s="1">
        <f t="shared" si="28"/>
        <v>157996.29</v>
      </c>
      <c r="P152" s="16">
        <f t="shared" si="16"/>
        <v>10</v>
      </c>
      <c r="Q152" s="86">
        <f t="shared" si="17"/>
        <v>0</v>
      </c>
      <c r="R152" s="7"/>
      <c r="S152" s="80">
        <f t="shared" si="29"/>
        <v>954.83</v>
      </c>
      <c r="T152" s="1"/>
    </row>
    <row r="153" spans="2:20" customFormat="1" x14ac:dyDescent="0.25">
      <c r="B153" s="20">
        <f t="shared" si="18"/>
        <v>120</v>
      </c>
      <c r="C153" s="71">
        <f t="shared" si="19"/>
        <v>12</v>
      </c>
      <c r="D153" s="16">
        <f t="shared" si="20"/>
        <v>2028</v>
      </c>
      <c r="E153" s="17">
        <f t="shared" si="21"/>
        <v>47088</v>
      </c>
      <c r="F153" s="1">
        <f t="shared" si="22"/>
        <v>526.65</v>
      </c>
      <c r="G153" s="1">
        <f t="shared" si="23"/>
        <v>72147.710000000006</v>
      </c>
      <c r="H153" s="1"/>
      <c r="I153" s="1">
        <f t="shared" si="24"/>
        <v>428.18</v>
      </c>
      <c r="J153" s="1">
        <f t="shared" si="25"/>
        <v>42431.89</v>
      </c>
      <c r="K153" s="1">
        <f t="shared" si="26"/>
        <v>114579.6</v>
      </c>
      <c r="L153" s="1"/>
      <c r="M153" s="19">
        <f t="shared" si="15"/>
        <v>0</v>
      </c>
      <c r="N153" s="1">
        <f t="shared" si="27"/>
        <v>157568.10999999999</v>
      </c>
      <c r="O153" s="1">
        <f t="shared" si="28"/>
        <v>157568.10999999999</v>
      </c>
      <c r="P153" s="16">
        <f t="shared" si="16"/>
        <v>10</v>
      </c>
      <c r="Q153" s="86">
        <f t="shared" si="17"/>
        <v>0</v>
      </c>
      <c r="R153" s="7"/>
      <c r="S153" s="80">
        <f t="shared" si="29"/>
        <v>954.82999999999993</v>
      </c>
      <c r="T153" s="1"/>
    </row>
    <row r="154" spans="2:20" customFormat="1" x14ac:dyDescent="0.25">
      <c r="B154" s="20">
        <f t="shared" si="18"/>
        <v>121</v>
      </c>
      <c r="C154" s="71">
        <f t="shared" si="19"/>
        <v>1</v>
      </c>
      <c r="D154" s="16">
        <f t="shared" si="20"/>
        <v>2029</v>
      </c>
      <c r="E154" s="17">
        <f t="shared" si="21"/>
        <v>47119</v>
      </c>
      <c r="F154" s="1">
        <f t="shared" si="22"/>
        <v>525.23</v>
      </c>
      <c r="G154" s="1">
        <f t="shared" si="23"/>
        <v>72672.94</v>
      </c>
      <c r="H154" s="1"/>
      <c r="I154" s="1">
        <f t="shared" si="24"/>
        <v>429.6</v>
      </c>
      <c r="J154" s="1">
        <f t="shared" si="25"/>
        <v>42861.49</v>
      </c>
      <c r="K154" s="1">
        <f t="shared" si="26"/>
        <v>115534.43</v>
      </c>
      <c r="L154" s="1"/>
      <c r="M154" s="19">
        <f t="shared" si="15"/>
        <v>0</v>
      </c>
      <c r="N154" s="1">
        <f t="shared" si="27"/>
        <v>157138.51</v>
      </c>
      <c r="O154" s="1">
        <f t="shared" si="28"/>
        <v>157138.51</v>
      </c>
      <c r="P154" s="16">
        <f t="shared" si="16"/>
        <v>11</v>
      </c>
      <c r="Q154" s="86">
        <f t="shared" si="17"/>
        <v>0</v>
      </c>
      <c r="R154" s="7"/>
      <c r="S154" s="80">
        <f t="shared" si="29"/>
        <v>954.83</v>
      </c>
      <c r="T154" s="1"/>
    </row>
    <row r="155" spans="2:20" customFormat="1" x14ac:dyDescent="0.25">
      <c r="B155" s="20">
        <f t="shared" si="18"/>
        <v>122</v>
      </c>
      <c r="C155" s="71">
        <f t="shared" si="19"/>
        <v>2</v>
      </c>
      <c r="D155" s="16">
        <f t="shared" si="20"/>
        <v>2029</v>
      </c>
      <c r="E155" s="17">
        <f t="shared" si="21"/>
        <v>47150</v>
      </c>
      <c r="F155" s="1">
        <f t="shared" si="22"/>
        <v>523.79999999999995</v>
      </c>
      <c r="G155" s="1">
        <f t="shared" si="23"/>
        <v>73196.740000000005</v>
      </c>
      <c r="H155" s="1"/>
      <c r="I155" s="1">
        <f t="shared" si="24"/>
        <v>431.03</v>
      </c>
      <c r="J155" s="1">
        <f t="shared" si="25"/>
        <v>43292.52</v>
      </c>
      <c r="K155" s="1">
        <f t="shared" si="26"/>
        <v>116489.26</v>
      </c>
      <c r="L155" s="1"/>
      <c r="M155" s="19">
        <f t="shared" si="15"/>
        <v>0</v>
      </c>
      <c r="N155" s="1">
        <f t="shared" si="27"/>
        <v>156707.48000000001</v>
      </c>
      <c r="O155" s="1">
        <f t="shared" si="28"/>
        <v>156707.48000000001</v>
      </c>
      <c r="P155" s="16">
        <f t="shared" si="16"/>
        <v>11</v>
      </c>
      <c r="Q155" s="86">
        <f t="shared" si="17"/>
        <v>0</v>
      </c>
      <c r="R155" s="7"/>
      <c r="S155" s="80">
        <f t="shared" si="29"/>
        <v>954.82999999999993</v>
      </c>
      <c r="T155" s="1"/>
    </row>
    <row r="156" spans="2:20" customFormat="1" x14ac:dyDescent="0.25">
      <c r="B156" s="20">
        <f t="shared" si="18"/>
        <v>123</v>
      </c>
      <c r="C156" s="71">
        <f t="shared" si="19"/>
        <v>3</v>
      </c>
      <c r="D156" s="16">
        <f t="shared" si="20"/>
        <v>2029</v>
      </c>
      <c r="E156" s="17">
        <f t="shared" si="21"/>
        <v>47178</v>
      </c>
      <c r="F156" s="1">
        <f t="shared" si="22"/>
        <v>522.36</v>
      </c>
      <c r="G156" s="1">
        <f t="shared" si="23"/>
        <v>73719.100000000006</v>
      </c>
      <c r="H156" s="1"/>
      <c r="I156" s="1">
        <f t="shared" si="24"/>
        <v>432.47</v>
      </c>
      <c r="J156" s="1">
        <f t="shared" si="25"/>
        <v>43724.99</v>
      </c>
      <c r="K156" s="1">
        <f t="shared" si="26"/>
        <v>117444.09</v>
      </c>
      <c r="L156" s="1"/>
      <c r="M156" s="19">
        <f t="shared" si="15"/>
        <v>0</v>
      </c>
      <c r="N156" s="1">
        <f t="shared" si="27"/>
        <v>156275.01</v>
      </c>
      <c r="O156" s="1">
        <f t="shared" si="28"/>
        <v>156275.01</v>
      </c>
      <c r="P156" s="16">
        <f t="shared" si="16"/>
        <v>11</v>
      </c>
      <c r="Q156" s="86">
        <f t="shared" si="17"/>
        <v>0</v>
      </c>
      <c r="R156" s="7"/>
      <c r="S156" s="80">
        <f t="shared" si="29"/>
        <v>954.83</v>
      </c>
      <c r="T156" s="1"/>
    </row>
    <row r="157" spans="2:20" customFormat="1" x14ac:dyDescent="0.25">
      <c r="B157" s="20">
        <f t="shared" si="18"/>
        <v>124</v>
      </c>
      <c r="C157" s="71">
        <f t="shared" si="19"/>
        <v>4</v>
      </c>
      <c r="D157" s="16">
        <f t="shared" si="20"/>
        <v>2029</v>
      </c>
      <c r="E157" s="17">
        <f t="shared" si="21"/>
        <v>47209</v>
      </c>
      <c r="F157" s="1">
        <f t="shared" si="22"/>
        <v>520.91999999999996</v>
      </c>
      <c r="G157" s="1">
        <f t="shared" si="23"/>
        <v>74240.02</v>
      </c>
      <c r="H157" s="1"/>
      <c r="I157" s="1">
        <f t="shared" si="24"/>
        <v>433.91</v>
      </c>
      <c r="J157" s="1">
        <f t="shared" si="25"/>
        <v>44158.9</v>
      </c>
      <c r="K157" s="1">
        <f t="shared" si="26"/>
        <v>118398.92</v>
      </c>
      <c r="L157" s="1"/>
      <c r="M157" s="19">
        <f t="shared" si="15"/>
        <v>0</v>
      </c>
      <c r="N157" s="1">
        <f t="shared" si="27"/>
        <v>155841.1</v>
      </c>
      <c r="O157" s="1">
        <f t="shared" si="28"/>
        <v>155841.1</v>
      </c>
      <c r="P157" s="16">
        <f t="shared" si="16"/>
        <v>11</v>
      </c>
      <c r="Q157" s="86">
        <f t="shared" si="17"/>
        <v>0</v>
      </c>
      <c r="R157" s="7"/>
      <c r="S157" s="80">
        <f t="shared" si="29"/>
        <v>954.82999999999993</v>
      </c>
      <c r="T157" s="1"/>
    </row>
    <row r="158" spans="2:20" customFormat="1" x14ac:dyDescent="0.25">
      <c r="B158" s="20">
        <f t="shared" si="18"/>
        <v>125</v>
      </c>
      <c r="C158" s="71">
        <f t="shared" si="19"/>
        <v>5</v>
      </c>
      <c r="D158" s="16">
        <f t="shared" si="20"/>
        <v>2029</v>
      </c>
      <c r="E158" s="17">
        <f t="shared" si="21"/>
        <v>47239</v>
      </c>
      <c r="F158" s="1">
        <f t="shared" si="22"/>
        <v>519.47</v>
      </c>
      <c r="G158" s="1">
        <f t="shared" si="23"/>
        <v>74759.490000000005</v>
      </c>
      <c r="H158" s="1"/>
      <c r="I158" s="1">
        <f t="shared" si="24"/>
        <v>435.36</v>
      </c>
      <c r="J158" s="1">
        <f t="shared" si="25"/>
        <v>44594.26</v>
      </c>
      <c r="K158" s="1">
        <f t="shared" si="26"/>
        <v>119353.75</v>
      </c>
      <c r="L158" s="1"/>
      <c r="M158" s="19">
        <f t="shared" si="15"/>
        <v>0</v>
      </c>
      <c r="N158" s="1">
        <f t="shared" si="27"/>
        <v>155405.74</v>
      </c>
      <c r="O158" s="1">
        <f t="shared" si="28"/>
        <v>155405.74</v>
      </c>
      <c r="P158" s="16">
        <f t="shared" si="16"/>
        <v>11</v>
      </c>
      <c r="Q158" s="86">
        <f t="shared" si="17"/>
        <v>0</v>
      </c>
      <c r="R158" s="7"/>
      <c r="S158" s="80">
        <f t="shared" si="29"/>
        <v>954.83</v>
      </c>
      <c r="T158" s="1"/>
    </row>
    <row r="159" spans="2:20" customFormat="1" x14ac:dyDescent="0.25">
      <c r="B159" s="20">
        <f t="shared" si="18"/>
        <v>126</v>
      </c>
      <c r="C159" s="71">
        <f t="shared" si="19"/>
        <v>6</v>
      </c>
      <c r="D159" s="16">
        <f t="shared" si="20"/>
        <v>2029</v>
      </c>
      <c r="E159" s="17">
        <f t="shared" si="21"/>
        <v>47270</v>
      </c>
      <c r="F159" s="1">
        <f t="shared" si="22"/>
        <v>518.02</v>
      </c>
      <c r="G159" s="1">
        <f t="shared" si="23"/>
        <v>75277.509999999995</v>
      </c>
      <c r="H159" s="1"/>
      <c r="I159" s="1">
        <f t="shared" si="24"/>
        <v>436.81</v>
      </c>
      <c r="J159" s="1">
        <f t="shared" si="25"/>
        <v>45031.07</v>
      </c>
      <c r="K159" s="1">
        <f t="shared" si="26"/>
        <v>120308.58</v>
      </c>
      <c r="L159" s="1"/>
      <c r="M159" s="19">
        <f t="shared" si="15"/>
        <v>0</v>
      </c>
      <c r="N159" s="1">
        <f t="shared" si="27"/>
        <v>154968.93</v>
      </c>
      <c r="O159" s="1">
        <f t="shared" si="28"/>
        <v>154968.93</v>
      </c>
      <c r="P159" s="16">
        <f t="shared" si="16"/>
        <v>11</v>
      </c>
      <c r="Q159" s="86">
        <f t="shared" si="17"/>
        <v>0</v>
      </c>
      <c r="R159" s="7"/>
      <c r="S159" s="80">
        <f t="shared" si="29"/>
        <v>954.82999999999993</v>
      </c>
      <c r="T159" s="1"/>
    </row>
    <row r="160" spans="2:20" customFormat="1" x14ac:dyDescent="0.25">
      <c r="B160" s="20">
        <f t="shared" si="18"/>
        <v>127</v>
      </c>
      <c r="C160" s="71">
        <f t="shared" si="19"/>
        <v>7</v>
      </c>
      <c r="D160" s="16">
        <f t="shared" si="20"/>
        <v>2029</v>
      </c>
      <c r="E160" s="17">
        <f t="shared" si="21"/>
        <v>47300</v>
      </c>
      <c r="F160" s="1">
        <f t="shared" si="22"/>
        <v>516.55999999999995</v>
      </c>
      <c r="G160" s="1">
        <f t="shared" si="23"/>
        <v>75794.070000000007</v>
      </c>
      <c r="H160" s="1"/>
      <c r="I160" s="1">
        <f t="shared" si="24"/>
        <v>438.27</v>
      </c>
      <c r="J160" s="1">
        <f t="shared" si="25"/>
        <v>45469.34</v>
      </c>
      <c r="K160" s="1">
        <f t="shared" si="26"/>
        <v>121263.41</v>
      </c>
      <c r="L160" s="1"/>
      <c r="M160" s="19">
        <f t="shared" si="15"/>
        <v>0</v>
      </c>
      <c r="N160" s="1">
        <f t="shared" si="27"/>
        <v>154530.66</v>
      </c>
      <c r="O160" s="1">
        <f t="shared" si="28"/>
        <v>154530.66</v>
      </c>
      <c r="P160" s="16">
        <f t="shared" si="16"/>
        <v>11</v>
      </c>
      <c r="Q160" s="86">
        <f t="shared" si="17"/>
        <v>0</v>
      </c>
      <c r="R160" s="7"/>
      <c r="S160" s="80">
        <f t="shared" si="29"/>
        <v>954.82999999999993</v>
      </c>
      <c r="T160" s="1"/>
    </row>
    <row r="161" spans="2:20" customFormat="1" x14ac:dyDescent="0.25">
      <c r="B161" s="20">
        <f t="shared" si="18"/>
        <v>128</v>
      </c>
      <c r="C161" s="71">
        <f t="shared" si="19"/>
        <v>8</v>
      </c>
      <c r="D161" s="16">
        <f t="shared" si="20"/>
        <v>2029</v>
      </c>
      <c r="E161" s="17">
        <f t="shared" si="21"/>
        <v>47331</v>
      </c>
      <c r="F161" s="1">
        <f t="shared" si="22"/>
        <v>515.1</v>
      </c>
      <c r="G161" s="1">
        <f t="shared" si="23"/>
        <v>76309.17</v>
      </c>
      <c r="H161" s="1"/>
      <c r="I161" s="1">
        <f t="shared" si="24"/>
        <v>439.73</v>
      </c>
      <c r="J161" s="1">
        <f t="shared" si="25"/>
        <v>45909.07</v>
      </c>
      <c r="K161" s="1">
        <f t="shared" si="26"/>
        <v>122218.24000000001</v>
      </c>
      <c r="L161" s="1"/>
      <c r="M161" s="19">
        <f t="shared" si="15"/>
        <v>0</v>
      </c>
      <c r="N161" s="1">
        <f t="shared" si="27"/>
        <v>154090.93</v>
      </c>
      <c r="O161" s="1">
        <f t="shared" si="28"/>
        <v>154090.93</v>
      </c>
      <c r="P161" s="16">
        <f t="shared" si="16"/>
        <v>11</v>
      </c>
      <c r="Q161" s="86">
        <f t="shared" si="17"/>
        <v>0</v>
      </c>
      <c r="R161" s="7"/>
      <c r="S161" s="80">
        <f t="shared" si="29"/>
        <v>954.83</v>
      </c>
      <c r="T161" s="1"/>
    </row>
    <row r="162" spans="2:20" customFormat="1" x14ac:dyDescent="0.25">
      <c r="B162" s="20">
        <f t="shared" si="18"/>
        <v>129</v>
      </c>
      <c r="C162" s="71">
        <f t="shared" si="19"/>
        <v>9</v>
      </c>
      <c r="D162" s="16">
        <f t="shared" si="20"/>
        <v>2029</v>
      </c>
      <c r="E162" s="17">
        <f t="shared" si="21"/>
        <v>47362</v>
      </c>
      <c r="F162" s="1">
        <f t="shared" si="22"/>
        <v>513.64</v>
      </c>
      <c r="G162" s="1">
        <f t="shared" si="23"/>
        <v>76822.81</v>
      </c>
      <c r="H162" s="1"/>
      <c r="I162" s="1">
        <f t="shared" si="24"/>
        <v>441.19</v>
      </c>
      <c r="J162" s="1">
        <f t="shared" si="25"/>
        <v>46350.26</v>
      </c>
      <c r="K162" s="1">
        <f t="shared" si="26"/>
        <v>123173.07</v>
      </c>
      <c r="L162" s="1"/>
      <c r="M162" s="19">
        <f t="shared" ref="M162:M225" si="30">IF(O161&gt;$N$14,IF(O161&gt;=(I162+$N$14),$N$14,(O161-I162)),0)</f>
        <v>0</v>
      </c>
      <c r="N162" s="1">
        <f t="shared" si="27"/>
        <v>153649.74</v>
      </c>
      <c r="O162" s="1">
        <f t="shared" si="28"/>
        <v>153649.74</v>
      </c>
      <c r="P162" s="16">
        <f t="shared" ref="P162:P225" si="31">ROUND(DATEDIF($E$34,E162,"y"),1)+1</f>
        <v>11</v>
      </c>
      <c r="Q162" s="86">
        <f t="shared" ref="Q162:Q225" si="32">IF(AND(O162=0,F162&gt;0),"Final Payment# " &amp; B162 &amp; "; Year #" &amp; P162 &amp; "; Date: " &amp; TEXT(E162,"m/d/yyyy"),0)</f>
        <v>0</v>
      </c>
      <c r="R162" s="7"/>
      <c r="S162" s="80">
        <f t="shared" si="29"/>
        <v>954.82999999999993</v>
      </c>
      <c r="T162" s="1"/>
    </row>
    <row r="163" spans="2:20" customFormat="1" x14ac:dyDescent="0.25">
      <c r="B163" s="20">
        <f t="shared" ref="B163:B226" si="33">+B162+1</f>
        <v>130</v>
      </c>
      <c r="C163" s="71">
        <f t="shared" ref="C163:C226" si="34">IF(C162&gt;=(12.99999-12/$K$13), 1,  C162+12/$K$13)</f>
        <v>10</v>
      </c>
      <c r="D163" s="16">
        <f t="shared" ref="D163:D226" si="35">IF(AND(C163=1, B163&gt;1),D162+1,D162)</f>
        <v>2029</v>
      </c>
      <c r="E163" s="17">
        <f t="shared" ref="E163:E226" si="36">DATE(D163,TRUNC(C163),1+(C163-TRUNC(C163))* (IF(TRUNC(C163)=2,28.5,IF(OR(TRUNC(C163)=1,TRUNC(C163)=3,TRUNC(C163)=5,TRUNC(C163)=7,TRUNC(C163)=8,TRUNC(C163)=10,TRUNC(C163)=12),31,30))))</f>
        <v>47392</v>
      </c>
      <c r="F163" s="1">
        <f t="shared" ref="F163:F226" si="37">ROUND(IF(O162&gt;0,($F$14/($K$13*100)*O162),0),2)</f>
        <v>512.16999999999996</v>
      </c>
      <c r="G163" s="1">
        <f t="shared" ref="G163:G226" si="38">ROUND(IF(O162&gt;0,+F163+G162,0),2)</f>
        <v>77334.98</v>
      </c>
      <c r="H163" s="1"/>
      <c r="I163" s="1">
        <f t="shared" ref="I163:I226" si="39">ROUND(IF(O162&gt;0,IF(O162&gt;($K$14+F163),$K$14-F163,O162),0),2)</f>
        <v>442.66</v>
      </c>
      <c r="J163" s="1">
        <f t="shared" ref="J163:J226" si="40">ROUND(IF(O162&gt;0,+J162+I163+M163,0),2)</f>
        <v>46792.92</v>
      </c>
      <c r="K163" s="1">
        <f t="shared" ref="K163:K226" si="41">ROUND(IF(O162&gt;0,J163+G163,0),2)</f>
        <v>124127.9</v>
      </c>
      <c r="L163" s="1"/>
      <c r="M163" s="19">
        <f t="shared" si="30"/>
        <v>0</v>
      </c>
      <c r="N163" s="1">
        <f t="shared" ref="N163:N226" si="42">ROUND(IF(O162&gt;0,+N162-I163,0),2)</f>
        <v>153207.07999999999</v>
      </c>
      <c r="O163" s="1">
        <f t="shared" ref="O163:O226" si="43">ROUND(IF(O162&gt;0,(+O162-I163-M163),0),2)</f>
        <v>153207.07999999999</v>
      </c>
      <c r="P163" s="16">
        <f t="shared" si="31"/>
        <v>11</v>
      </c>
      <c r="Q163" s="86">
        <f t="shared" si="32"/>
        <v>0</v>
      </c>
      <c r="R163" s="7"/>
      <c r="S163" s="80">
        <f t="shared" ref="S163:S226" si="44">F163+I163+M163</f>
        <v>954.82999999999993</v>
      </c>
      <c r="T163" s="1"/>
    </row>
    <row r="164" spans="2:20" customFormat="1" x14ac:dyDescent="0.25">
      <c r="B164" s="20">
        <f t="shared" si="33"/>
        <v>131</v>
      </c>
      <c r="C164" s="71">
        <f t="shared" si="34"/>
        <v>11</v>
      </c>
      <c r="D164" s="16">
        <f t="shared" si="35"/>
        <v>2029</v>
      </c>
      <c r="E164" s="17">
        <f t="shared" si="36"/>
        <v>47423</v>
      </c>
      <c r="F164" s="1">
        <f t="shared" si="37"/>
        <v>510.69</v>
      </c>
      <c r="G164" s="1">
        <f t="shared" si="38"/>
        <v>77845.67</v>
      </c>
      <c r="H164" s="1"/>
      <c r="I164" s="1">
        <f t="shared" si="39"/>
        <v>444.14</v>
      </c>
      <c r="J164" s="1">
        <f t="shared" si="40"/>
        <v>47237.06</v>
      </c>
      <c r="K164" s="1">
        <f t="shared" si="41"/>
        <v>125082.73</v>
      </c>
      <c r="L164" s="1"/>
      <c r="M164" s="19">
        <f t="shared" si="30"/>
        <v>0</v>
      </c>
      <c r="N164" s="1">
        <f t="shared" si="42"/>
        <v>152762.94</v>
      </c>
      <c r="O164" s="1">
        <f t="shared" si="43"/>
        <v>152762.94</v>
      </c>
      <c r="P164" s="16">
        <f t="shared" si="31"/>
        <v>11</v>
      </c>
      <c r="Q164" s="86">
        <f t="shared" si="32"/>
        <v>0</v>
      </c>
      <c r="R164" s="7"/>
      <c r="S164" s="80">
        <f t="shared" si="44"/>
        <v>954.82999999999993</v>
      </c>
      <c r="T164" s="1"/>
    </row>
    <row r="165" spans="2:20" customFormat="1" x14ac:dyDescent="0.25">
      <c r="B165" s="20">
        <f t="shared" si="33"/>
        <v>132</v>
      </c>
      <c r="C165" s="71">
        <f t="shared" si="34"/>
        <v>12</v>
      </c>
      <c r="D165" s="16">
        <f t="shared" si="35"/>
        <v>2029</v>
      </c>
      <c r="E165" s="17">
        <f t="shared" si="36"/>
        <v>47453</v>
      </c>
      <c r="F165" s="1">
        <f t="shared" si="37"/>
        <v>509.21</v>
      </c>
      <c r="G165" s="1">
        <f t="shared" si="38"/>
        <v>78354.880000000005</v>
      </c>
      <c r="H165" s="1"/>
      <c r="I165" s="1">
        <f t="shared" si="39"/>
        <v>445.62</v>
      </c>
      <c r="J165" s="1">
        <f t="shared" si="40"/>
        <v>47682.68</v>
      </c>
      <c r="K165" s="1">
        <f t="shared" si="41"/>
        <v>126037.56</v>
      </c>
      <c r="L165" s="1"/>
      <c r="M165" s="19">
        <f t="shared" si="30"/>
        <v>0</v>
      </c>
      <c r="N165" s="1">
        <f t="shared" si="42"/>
        <v>152317.32</v>
      </c>
      <c r="O165" s="1">
        <f t="shared" si="43"/>
        <v>152317.32</v>
      </c>
      <c r="P165" s="16">
        <f t="shared" si="31"/>
        <v>11</v>
      </c>
      <c r="Q165" s="86">
        <f t="shared" si="32"/>
        <v>0</v>
      </c>
      <c r="R165" s="7"/>
      <c r="S165" s="80">
        <f t="shared" si="44"/>
        <v>954.82999999999993</v>
      </c>
      <c r="T165" s="1"/>
    </row>
    <row r="166" spans="2:20" customFormat="1" x14ac:dyDescent="0.25">
      <c r="B166" s="20">
        <f t="shared" si="33"/>
        <v>133</v>
      </c>
      <c r="C166" s="71">
        <f t="shared" si="34"/>
        <v>1</v>
      </c>
      <c r="D166" s="16">
        <f t="shared" si="35"/>
        <v>2030</v>
      </c>
      <c r="E166" s="17">
        <f t="shared" si="36"/>
        <v>47484</v>
      </c>
      <c r="F166" s="1">
        <f t="shared" si="37"/>
        <v>507.72</v>
      </c>
      <c r="G166" s="1">
        <f t="shared" si="38"/>
        <v>78862.600000000006</v>
      </c>
      <c r="H166" s="1"/>
      <c r="I166" s="1">
        <f t="shared" si="39"/>
        <v>447.11</v>
      </c>
      <c r="J166" s="1">
        <f t="shared" si="40"/>
        <v>48129.79</v>
      </c>
      <c r="K166" s="1">
        <f t="shared" si="41"/>
        <v>126992.39</v>
      </c>
      <c r="L166" s="1"/>
      <c r="M166" s="19">
        <f t="shared" si="30"/>
        <v>0</v>
      </c>
      <c r="N166" s="1">
        <f t="shared" si="42"/>
        <v>151870.21</v>
      </c>
      <c r="O166" s="1">
        <f t="shared" si="43"/>
        <v>151870.21</v>
      </c>
      <c r="P166" s="16">
        <f t="shared" si="31"/>
        <v>12</v>
      </c>
      <c r="Q166" s="86">
        <f t="shared" si="32"/>
        <v>0</v>
      </c>
      <c r="R166" s="7"/>
      <c r="S166" s="80">
        <f t="shared" si="44"/>
        <v>954.83</v>
      </c>
      <c r="T166" s="1"/>
    </row>
    <row r="167" spans="2:20" customFormat="1" x14ac:dyDescent="0.25">
      <c r="B167" s="20">
        <f t="shared" si="33"/>
        <v>134</v>
      </c>
      <c r="C167" s="71">
        <f t="shared" si="34"/>
        <v>2</v>
      </c>
      <c r="D167" s="16">
        <f t="shared" si="35"/>
        <v>2030</v>
      </c>
      <c r="E167" s="17">
        <f t="shared" si="36"/>
        <v>47515</v>
      </c>
      <c r="F167" s="1">
        <f t="shared" si="37"/>
        <v>506.23</v>
      </c>
      <c r="G167" s="1">
        <f t="shared" si="38"/>
        <v>79368.83</v>
      </c>
      <c r="H167" s="1"/>
      <c r="I167" s="1">
        <f t="shared" si="39"/>
        <v>448.6</v>
      </c>
      <c r="J167" s="1">
        <f t="shared" si="40"/>
        <v>48578.39</v>
      </c>
      <c r="K167" s="1">
        <f t="shared" si="41"/>
        <v>127947.22</v>
      </c>
      <c r="L167" s="1"/>
      <c r="M167" s="19">
        <f t="shared" si="30"/>
        <v>0</v>
      </c>
      <c r="N167" s="1">
        <f t="shared" si="42"/>
        <v>151421.60999999999</v>
      </c>
      <c r="O167" s="1">
        <f t="shared" si="43"/>
        <v>151421.60999999999</v>
      </c>
      <c r="P167" s="16">
        <f t="shared" si="31"/>
        <v>12</v>
      </c>
      <c r="Q167" s="86">
        <f t="shared" si="32"/>
        <v>0</v>
      </c>
      <c r="R167" s="7"/>
      <c r="S167" s="80">
        <f t="shared" si="44"/>
        <v>954.83</v>
      </c>
      <c r="T167" s="1"/>
    </row>
    <row r="168" spans="2:20" customFormat="1" x14ac:dyDescent="0.25">
      <c r="B168" s="20">
        <f t="shared" si="33"/>
        <v>135</v>
      </c>
      <c r="C168" s="71">
        <f t="shared" si="34"/>
        <v>3</v>
      </c>
      <c r="D168" s="16">
        <f t="shared" si="35"/>
        <v>2030</v>
      </c>
      <c r="E168" s="17">
        <f t="shared" si="36"/>
        <v>47543</v>
      </c>
      <c r="F168" s="1">
        <f t="shared" si="37"/>
        <v>504.74</v>
      </c>
      <c r="G168" s="1">
        <f t="shared" si="38"/>
        <v>79873.570000000007</v>
      </c>
      <c r="H168" s="1"/>
      <c r="I168" s="1">
        <f t="shared" si="39"/>
        <v>450.09</v>
      </c>
      <c r="J168" s="1">
        <f t="shared" si="40"/>
        <v>49028.480000000003</v>
      </c>
      <c r="K168" s="1">
        <f t="shared" si="41"/>
        <v>128902.05</v>
      </c>
      <c r="L168" s="1"/>
      <c r="M168" s="19">
        <f t="shared" si="30"/>
        <v>0</v>
      </c>
      <c r="N168" s="1">
        <f t="shared" si="42"/>
        <v>150971.51999999999</v>
      </c>
      <c r="O168" s="1">
        <f t="shared" si="43"/>
        <v>150971.51999999999</v>
      </c>
      <c r="P168" s="16">
        <f t="shared" si="31"/>
        <v>12</v>
      </c>
      <c r="Q168" s="86">
        <f t="shared" si="32"/>
        <v>0</v>
      </c>
      <c r="R168" s="7"/>
      <c r="S168" s="80">
        <f t="shared" si="44"/>
        <v>954.82999999999993</v>
      </c>
      <c r="T168" s="1"/>
    </row>
    <row r="169" spans="2:20" customFormat="1" x14ac:dyDescent="0.25">
      <c r="B169" s="20">
        <f t="shared" si="33"/>
        <v>136</v>
      </c>
      <c r="C169" s="71">
        <f t="shared" si="34"/>
        <v>4</v>
      </c>
      <c r="D169" s="16">
        <f t="shared" si="35"/>
        <v>2030</v>
      </c>
      <c r="E169" s="17">
        <f t="shared" si="36"/>
        <v>47574</v>
      </c>
      <c r="F169" s="1">
        <f t="shared" si="37"/>
        <v>503.24</v>
      </c>
      <c r="G169" s="1">
        <f t="shared" si="38"/>
        <v>80376.81</v>
      </c>
      <c r="H169" s="1"/>
      <c r="I169" s="1">
        <f t="shared" si="39"/>
        <v>451.59</v>
      </c>
      <c r="J169" s="1">
        <f t="shared" si="40"/>
        <v>49480.07</v>
      </c>
      <c r="K169" s="1">
        <f t="shared" si="41"/>
        <v>129856.88</v>
      </c>
      <c r="L169" s="1"/>
      <c r="M169" s="19">
        <f t="shared" si="30"/>
        <v>0</v>
      </c>
      <c r="N169" s="1">
        <f t="shared" si="42"/>
        <v>150519.93</v>
      </c>
      <c r="O169" s="1">
        <f t="shared" si="43"/>
        <v>150519.93</v>
      </c>
      <c r="P169" s="16">
        <f t="shared" si="31"/>
        <v>12</v>
      </c>
      <c r="Q169" s="86">
        <f t="shared" si="32"/>
        <v>0</v>
      </c>
      <c r="R169" s="7"/>
      <c r="S169" s="80">
        <f t="shared" si="44"/>
        <v>954.82999999999993</v>
      </c>
      <c r="T169" s="1"/>
    </row>
    <row r="170" spans="2:20" customFormat="1" x14ac:dyDescent="0.25">
      <c r="B170" s="20">
        <f t="shared" si="33"/>
        <v>137</v>
      </c>
      <c r="C170" s="71">
        <f t="shared" si="34"/>
        <v>5</v>
      </c>
      <c r="D170" s="16">
        <f t="shared" si="35"/>
        <v>2030</v>
      </c>
      <c r="E170" s="17">
        <f t="shared" si="36"/>
        <v>47604</v>
      </c>
      <c r="F170" s="1">
        <f t="shared" si="37"/>
        <v>501.73</v>
      </c>
      <c r="G170" s="1">
        <f t="shared" si="38"/>
        <v>80878.539999999994</v>
      </c>
      <c r="H170" s="1"/>
      <c r="I170" s="1">
        <f t="shared" si="39"/>
        <v>453.1</v>
      </c>
      <c r="J170" s="1">
        <f t="shared" si="40"/>
        <v>49933.17</v>
      </c>
      <c r="K170" s="1">
        <f t="shared" si="41"/>
        <v>130811.71</v>
      </c>
      <c r="L170" s="1"/>
      <c r="M170" s="19">
        <f t="shared" si="30"/>
        <v>0</v>
      </c>
      <c r="N170" s="1">
        <f t="shared" si="42"/>
        <v>150066.82999999999</v>
      </c>
      <c r="O170" s="1">
        <f t="shared" si="43"/>
        <v>150066.82999999999</v>
      </c>
      <c r="P170" s="16">
        <f t="shared" si="31"/>
        <v>12</v>
      </c>
      <c r="Q170" s="86">
        <f t="shared" si="32"/>
        <v>0</v>
      </c>
      <c r="R170" s="7"/>
      <c r="S170" s="80">
        <f t="shared" si="44"/>
        <v>954.83</v>
      </c>
      <c r="T170" s="1"/>
    </row>
    <row r="171" spans="2:20" customFormat="1" x14ac:dyDescent="0.25">
      <c r="B171" s="20">
        <f t="shared" si="33"/>
        <v>138</v>
      </c>
      <c r="C171" s="71">
        <f t="shared" si="34"/>
        <v>6</v>
      </c>
      <c r="D171" s="16">
        <f t="shared" si="35"/>
        <v>2030</v>
      </c>
      <c r="E171" s="17">
        <f t="shared" si="36"/>
        <v>47635</v>
      </c>
      <c r="F171" s="1">
        <f t="shared" si="37"/>
        <v>500.22</v>
      </c>
      <c r="G171" s="1">
        <f t="shared" si="38"/>
        <v>81378.759999999995</v>
      </c>
      <c r="H171" s="1"/>
      <c r="I171" s="1">
        <f t="shared" si="39"/>
        <v>454.61</v>
      </c>
      <c r="J171" s="1">
        <f t="shared" si="40"/>
        <v>50387.78</v>
      </c>
      <c r="K171" s="1">
        <f t="shared" si="41"/>
        <v>131766.54</v>
      </c>
      <c r="L171" s="1"/>
      <c r="M171" s="19">
        <f t="shared" si="30"/>
        <v>0</v>
      </c>
      <c r="N171" s="1">
        <f t="shared" si="42"/>
        <v>149612.22</v>
      </c>
      <c r="O171" s="1">
        <f t="shared" si="43"/>
        <v>149612.22</v>
      </c>
      <c r="P171" s="16">
        <f t="shared" si="31"/>
        <v>12</v>
      </c>
      <c r="Q171" s="86">
        <f t="shared" si="32"/>
        <v>0</v>
      </c>
      <c r="R171" s="7"/>
      <c r="S171" s="80">
        <f t="shared" si="44"/>
        <v>954.83</v>
      </c>
      <c r="T171" s="1"/>
    </row>
    <row r="172" spans="2:20" customFormat="1" x14ac:dyDescent="0.25">
      <c r="B172" s="20">
        <f t="shared" si="33"/>
        <v>139</v>
      </c>
      <c r="C172" s="71">
        <f t="shared" si="34"/>
        <v>7</v>
      </c>
      <c r="D172" s="16">
        <f t="shared" si="35"/>
        <v>2030</v>
      </c>
      <c r="E172" s="17">
        <f t="shared" si="36"/>
        <v>47665</v>
      </c>
      <c r="F172" s="1">
        <f t="shared" si="37"/>
        <v>498.71</v>
      </c>
      <c r="G172" s="1">
        <f t="shared" si="38"/>
        <v>81877.47</v>
      </c>
      <c r="H172" s="1"/>
      <c r="I172" s="1">
        <f t="shared" si="39"/>
        <v>456.12</v>
      </c>
      <c r="J172" s="1">
        <f t="shared" si="40"/>
        <v>50843.9</v>
      </c>
      <c r="K172" s="1">
        <f t="shared" si="41"/>
        <v>132721.37</v>
      </c>
      <c r="L172" s="1"/>
      <c r="M172" s="19">
        <f t="shared" si="30"/>
        <v>0</v>
      </c>
      <c r="N172" s="1">
        <f t="shared" si="42"/>
        <v>149156.1</v>
      </c>
      <c r="O172" s="1">
        <f t="shared" si="43"/>
        <v>149156.1</v>
      </c>
      <c r="P172" s="16">
        <f t="shared" si="31"/>
        <v>12</v>
      </c>
      <c r="Q172" s="86">
        <f t="shared" si="32"/>
        <v>0</v>
      </c>
      <c r="R172" s="7"/>
      <c r="S172" s="80">
        <f t="shared" si="44"/>
        <v>954.82999999999993</v>
      </c>
      <c r="T172" s="1"/>
    </row>
    <row r="173" spans="2:20" customFormat="1" x14ac:dyDescent="0.25">
      <c r="B173" s="20">
        <f t="shared" si="33"/>
        <v>140</v>
      </c>
      <c r="C173" s="71">
        <f t="shared" si="34"/>
        <v>8</v>
      </c>
      <c r="D173" s="16">
        <f t="shared" si="35"/>
        <v>2030</v>
      </c>
      <c r="E173" s="17">
        <f t="shared" si="36"/>
        <v>47696</v>
      </c>
      <c r="F173" s="1">
        <f t="shared" si="37"/>
        <v>497.19</v>
      </c>
      <c r="G173" s="1">
        <f t="shared" si="38"/>
        <v>82374.66</v>
      </c>
      <c r="H173" s="1"/>
      <c r="I173" s="1">
        <f t="shared" si="39"/>
        <v>457.64</v>
      </c>
      <c r="J173" s="1">
        <f t="shared" si="40"/>
        <v>51301.54</v>
      </c>
      <c r="K173" s="1">
        <f t="shared" si="41"/>
        <v>133676.20000000001</v>
      </c>
      <c r="L173" s="1"/>
      <c r="M173" s="19">
        <f t="shared" si="30"/>
        <v>0</v>
      </c>
      <c r="N173" s="1">
        <f t="shared" si="42"/>
        <v>148698.46</v>
      </c>
      <c r="O173" s="1">
        <f t="shared" si="43"/>
        <v>148698.46</v>
      </c>
      <c r="P173" s="16">
        <f t="shared" si="31"/>
        <v>12</v>
      </c>
      <c r="Q173" s="86">
        <f t="shared" si="32"/>
        <v>0</v>
      </c>
      <c r="R173" s="7"/>
      <c r="S173" s="80">
        <f t="shared" si="44"/>
        <v>954.82999999999993</v>
      </c>
      <c r="T173" s="1"/>
    </row>
    <row r="174" spans="2:20" customFormat="1" x14ac:dyDescent="0.25">
      <c r="B174" s="20">
        <f t="shared" si="33"/>
        <v>141</v>
      </c>
      <c r="C174" s="71">
        <f t="shared" si="34"/>
        <v>9</v>
      </c>
      <c r="D174" s="16">
        <f t="shared" si="35"/>
        <v>2030</v>
      </c>
      <c r="E174" s="17">
        <f t="shared" si="36"/>
        <v>47727</v>
      </c>
      <c r="F174" s="1">
        <f t="shared" si="37"/>
        <v>495.66</v>
      </c>
      <c r="G174" s="1">
        <f t="shared" si="38"/>
        <v>82870.320000000007</v>
      </c>
      <c r="H174" s="1"/>
      <c r="I174" s="1">
        <f t="shared" si="39"/>
        <v>459.17</v>
      </c>
      <c r="J174" s="1">
        <f t="shared" si="40"/>
        <v>51760.71</v>
      </c>
      <c r="K174" s="1">
        <f t="shared" si="41"/>
        <v>134631.03</v>
      </c>
      <c r="L174" s="1"/>
      <c r="M174" s="19">
        <f t="shared" si="30"/>
        <v>0</v>
      </c>
      <c r="N174" s="1">
        <f t="shared" si="42"/>
        <v>148239.29</v>
      </c>
      <c r="O174" s="1">
        <f t="shared" si="43"/>
        <v>148239.29</v>
      </c>
      <c r="P174" s="16">
        <f t="shared" si="31"/>
        <v>12</v>
      </c>
      <c r="Q174" s="86">
        <f t="shared" si="32"/>
        <v>0</v>
      </c>
      <c r="R174" s="7"/>
      <c r="S174" s="80">
        <f t="shared" si="44"/>
        <v>954.83</v>
      </c>
      <c r="T174" s="1"/>
    </row>
    <row r="175" spans="2:20" customFormat="1" x14ac:dyDescent="0.25">
      <c r="B175" s="20">
        <f t="shared" si="33"/>
        <v>142</v>
      </c>
      <c r="C175" s="71">
        <f t="shared" si="34"/>
        <v>10</v>
      </c>
      <c r="D175" s="16">
        <f t="shared" si="35"/>
        <v>2030</v>
      </c>
      <c r="E175" s="17">
        <f t="shared" si="36"/>
        <v>47757</v>
      </c>
      <c r="F175" s="1">
        <f t="shared" si="37"/>
        <v>494.13</v>
      </c>
      <c r="G175" s="1">
        <f t="shared" si="38"/>
        <v>83364.45</v>
      </c>
      <c r="H175" s="1"/>
      <c r="I175" s="1">
        <f t="shared" si="39"/>
        <v>460.7</v>
      </c>
      <c r="J175" s="1">
        <f t="shared" si="40"/>
        <v>52221.41</v>
      </c>
      <c r="K175" s="1">
        <f t="shared" si="41"/>
        <v>135585.85999999999</v>
      </c>
      <c r="L175" s="1"/>
      <c r="M175" s="19">
        <f t="shared" si="30"/>
        <v>0</v>
      </c>
      <c r="N175" s="1">
        <f t="shared" si="42"/>
        <v>147778.59</v>
      </c>
      <c r="O175" s="1">
        <f t="shared" si="43"/>
        <v>147778.59</v>
      </c>
      <c r="P175" s="16">
        <f t="shared" si="31"/>
        <v>12</v>
      </c>
      <c r="Q175" s="86">
        <f t="shared" si="32"/>
        <v>0</v>
      </c>
      <c r="R175" s="7"/>
      <c r="S175" s="80">
        <f t="shared" si="44"/>
        <v>954.82999999999993</v>
      </c>
      <c r="T175" s="1"/>
    </row>
    <row r="176" spans="2:20" customFormat="1" x14ac:dyDescent="0.25">
      <c r="B176" s="20">
        <f t="shared" si="33"/>
        <v>143</v>
      </c>
      <c r="C176" s="71">
        <f t="shared" si="34"/>
        <v>11</v>
      </c>
      <c r="D176" s="16">
        <f t="shared" si="35"/>
        <v>2030</v>
      </c>
      <c r="E176" s="17">
        <f t="shared" si="36"/>
        <v>47788</v>
      </c>
      <c r="F176" s="1">
        <f t="shared" si="37"/>
        <v>492.6</v>
      </c>
      <c r="G176" s="1">
        <f t="shared" si="38"/>
        <v>83857.05</v>
      </c>
      <c r="H176" s="1"/>
      <c r="I176" s="1">
        <f t="shared" si="39"/>
        <v>462.23</v>
      </c>
      <c r="J176" s="1">
        <f t="shared" si="40"/>
        <v>52683.64</v>
      </c>
      <c r="K176" s="1">
        <f t="shared" si="41"/>
        <v>136540.69</v>
      </c>
      <c r="L176" s="1"/>
      <c r="M176" s="19">
        <f t="shared" si="30"/>
        <v>0</v>
      </c>
      <c r="N176" s="1">
        <f t="shared" si="42"/>
        <v>147316.35999999999</v>
      </c>
      <c r="O176" s="1">
        <f t="shared" si="43"/>
        <v>147316.35999999999</v>
      </c>
      <c r="P176" s="16">
        <f t="shared" si="31"/>
        <v>12</v>
      </c>
      <c r="Q176" s="86">
        <f t="shared" si="32"/>
        <v>0</v>
      </c>
      <c r="R176" s="7"/>
      <c r="S176" s="80">
        <f t="shared" si="44"/>
        <v>954.83</v>
      </c>
      <c r="T176" s="1"/>
    </row>
    <row r="177" spans="2:20" customFormat="1" x14ac:dyDescent="0.25">
      <c r="B177" s="20">
        <f t="shared" si="33"/>
        <v>144</v>
      </c>
      <c r="C177" s="71">
        <f t="shared" si="34"/>
        <v>12</v>
      </c>
      <c r="D177" s="16">
        <f t="shared" si="35"/>
        <v>2030</v>
      </c>
      <c r="E177" s="17">
        <f t="shared" si="36"/>
        <v>47818</v>
      </c>
      <c r="F177" s="1">
        <f t="shared" si="37"/>
        <v>491.05</v>
      </c>
      <c r="G177" s="1">
        <f t="shared" si="38"/>
        <v>84348.1</v>
      </c>
      <c r="H177" s="1"/>
      <c r="I177" s="1">
        <f t="shared" si="39"/>
        <v>463.78</v>
      </c>
      <c r="J177" s="1">
        <f t="shared" si="40"/>
        <v>53147.42</v>
      </c>
      <c r="K177" s="1">
        <f t="shared" si="41"/>
        <v>137495.51999999999</v>
      </c>
      <c r="L177" s="1"/>
      <c r="M177" s="19">
        <f t="shared" si="30"/>
        <v>0</v>
      </c>
      <c r="N177" s="1">
        <f t="shared" si="42"/>
        <v>146852.57999999999</v>
      </c>
      <c r="O177" s="1">
        <f t="shared" si="43"/>
        <v>146852.57999999999</v>
      </c>
      <c r="P177" s="16">
        <f t="shared" si="31"/>
        <v>12</v>
      </c>
      <c r="Q177" s="86">
        <f t="shared" si="32"/>
        <v>0</v>
      </c>
      <c r="R177" s="7"/>
      <c r="S177" s="80">
        <f t="shared" si="44"/>
        <v>954.82999999999993</v>
      </c>
      <c r="T177" s="1"/>
    </row>
    <row r="178" spans="2:20" customFormat="1" x14ac:dyDescent="0.25">
      <c r="B178" s="20">
        <f t="shared" si="33"/>
        <v>145</v>
      </c>
      <c r="C178" s="71">
        <f t="shared" si="34"/>
        <v>1</v>
      </c>
      <c r="D178" s="16">
        <f t="shared" si="35"/>
        <v>2031</v>
      </c>
      <c r="E178" s="17">
        <f t="shared" si="36"/>
        <v>47849</v>
      </c>
      <c r="F178" s="1">
        <f t="shared" si="37"/>
        <v>489.51</v>
      </c>
      <c r="G178" s="1">
        <f t="shared" si="38"/>
        <v>84837.61</v>
      </c>
      <c r="H178" s="1"/>
      <c r="I178" s="1">
        <f t="shared" si="39"/>
        <v>465.32</v>
      </c>
      <c r="J178" s="1">
        <f t="shared" si="40"/>
        <v>53612.74</v>
      </c>
      <c r="K178" s="1">
        <f t="shared" si="41"/>
        <v>138450.35</v>
      </c>
      <c r="L178" s="1"/>
      <c r="M178" s="19">
        <f t="shared" si="30"/>
        <v>0</v>
      </c>
      <c r="N178" s="1">
        <f t="shared" si="42"/>
        <v>146387.26</v>
      </c>
      <c r="O178" s="1">
        <f t="shared" si="43"/>
        <v>146387.26</v>
      </c>
      <c r="P178" s="16">
        <f t="shared" si="31"/>
        <v>13</v>
      </c>
      <c r="Q178" s="86">
        <f t="shared" si="32"/>
        <v>0</v>
      </c>
      <c r="R178" s="7"/>
      <c r="S178" s="80">
        <f t="shared" si="44"/>
        <v>954.82999999999993</v>
      </c>
      <c r="T178" s="1"/>
    </row>
    <row r="179" spans="2:20" customFormat="1" x14ac:dyDescent="0.25">
      <c r="B179" s="20">
        <f t="shared" si="33"/>
        <v>146</v>
      </c>
      <c r="C179" s="71">
        <f t="shared" si="34"/>
        <v>2</v>
      </c>
      <c r="D179" s="16">
        <f t="shared" si="35"/>
        <v>2031</v>
      </c>
      <c r="E179" s="17">
        <f t="shared" si="36"/>
        <v>47880</v>
      </c>
      <c r="F179" s="1">
        <f t="shared" si="37"/>
        <v>487.96</v>
      </c>
      <c r="G179" s="1">
        <f t="shared" si="38"/>
        <v>85325.57</v>
      </c>
      <c r="H179" s="1"/>
      <c r="I179" s="1">
        <f t="shared" si="39"/>
        <v>466.87</v>
      </c>
      <c r="J179" s="1">
        <f t="shared" si="40"/>
        <v>54079.61</v>
      </c>
      <c r="K179" s="1">
        <f t="shared" si="41"/>
        <v>139405.18</v>
      </c>
      <c r="L179" s="1"/>
      <c r="M179" s="19">
        <f t="shared" si="30"/>
        <v>0</v>
      </c>
      <c r="N179" s="1">
        <f t="shared" si="42"/>
        <v>145920.39000000001</v>
      </c>
      <c r="O179" s="1">
        <f t="shared" si="43"/>
        <v>145920.39000000001</v>
      </c>
      <c r="P179" s="16">
        <f t="shared" si="31"/>
        <v>13</v>
      </c>
      <c r="Q179" s="86">
        <f t="shared" si="32"/>
        <v>0</v>
      </c>
      <c r="R179" s="7"/>
      <c r="S179" s="80">
        <f t="shared" si="44"/>
        <v>954.82999999999993</v>
      </c>
      <c r="T179" s="1"/>
    </row>
    <row r="180" spans="2:20" customFormat="1" x14ac:dyDescent="0.25">
      <c r="B180" s="20">
        <f t="shared" si="33"/>
        <v>147</v>
      </c>
      <c r="C180" s="71">
        <f t="shared" si="34"/>
        <v>3</v>
      </c>
      <c r="D180" s="16">
        <f t="shared" si="35"/>
        <v>2031</v>
      </c>
      <c r="E180" s="17">
        <f t="shared" si="36"/>
        <v>47908</v>
      </c>
      <c r="F180" s="1">
        <f t="shared" si="37"/>
        <v>486.4</v>
      </c>
      <c r="G180" s="1">
        <f t="shared" si="38"/>
        <v>85811.97</v>
      </c>
      <c r="H180" s="1"/>
      <c r="I180" s="1">
        <f t="shared" si="39"/>
        <v>468.43</v>
      </c>
      <c r="J180" s="1">
        <f t="shared" si="40"/>
        <v>54548.04</v>
      </c>
      <c r="K180" s="1">
        <f t="shared" si="41"/>
        <v>140360.01</v>
      </c>
      <c r="L180" s="1"/>
      <c r="M180" s="19">
        <f t="shared" si="30"/>
        <v>0</v>
      </c>
      <c r="N180" s="1">
        <f t="shared" si="42"/>
        <v>145451.96</v>
      </c>
      <c r="O180" s="1">
        <f t="shared" si="43"/>
        <v>145451.96</v>
      </c>
      <c r="P180" s="16">
        <f t="shared" si="31"/>
        <v>13</v>
      </c>
      <c r="Q180" s="86">
        <f t="shared" si="32"/>
        <v>0</v>
      </c>
      <c r="R180" s="7"/>
      <c r="S180" s="80">
        <f t="shared" si="44"/>
        <v>954.82999999999993</v>
      </c>
      <c r="T180" s="1"/>
    </row>
    <row r="181" spans="2:20" customFormat="1" x14ac:dyDescent="0.25">
      <c r="B181" s="20">
        <f t="shared" si="33"/>
        <v>148</v>
      </c>
      <c r="C181" s="71">
        <f t="shared" si="34"/>
        <v>4</v>
      </c>
      <c r="D181" s="16">
        <f t="shared" si="35"/>
        <v>2031</v>
      </c>
      <c r="E181" s="17">
        <f t="shared" si="36"/>
        <v>47939</v>
      </c>
      <c r="F181" s="1">
        <f t="shared" si="37"/>
        <v>484.84</v>
      </c>
      <c r="G181" s="1">
        <f t="shared" si="38"/>
        <v>86296.81</v>
      </c>
      <c r="H181" s="1"/>
      <c r="I181" s="1">
        <f t="shared" si="39"/>
        <v>469.99</v>
      </c>
      <c r="J181" s="1">
        <f t="shared" si="40"/>
        <v>55018.03</v>
      </c>
      <c r="K181" s="1">
        <f t="shared" si="41"/>
        <v>141314.84</v>
      </c>
      <c r="L181" s="1"/>
      <c r="M181" s="19">
        <f t="shared" si="30"/>
        <v>0</v>
      </c>
      <c r="N181" s="1">
        <f t="shared" si="42"/>
        <v>144981.97</v>
      </c>
      <c r="O181" s="1">
        <f t="shared" si="43"/>
        <v>144981.97</v>
      </c>
      <c r="P181" s="16">
        <f t="shared" si="31"/>
        <v>13</v>
      </c>
      <c r="Q181" s="86">
        <f t="shared" si="32"/>
        <v>0</v>
      </c>
      <c r="R181" s="7"/>
      <c r="S181" s="80">
        <f t="shared" si="44"/>
        <v>954.82999999999993</v>
      </c>
      <c r="T181" s="1"/>
    </row>
    <row r="182" spans="2:20" customFormat="1" x14ac:dyDescent="0.25">
      <c r="B182" s="20">
        <f t="shared" si="33"/>
        <v>149</v>
      </c>
      <c r="C182" s="71">
        <f t="shared" si="34"/>
        <v>5</v>
      </c>
      <c r="D182" s="16">
        <f t="shared" si="35"/>
        <v>2031</v>
      </c>
      <c r="E182" s="17">
        <f t="shared" si="36"/>
        <v>47969</v>
      </c>
      <c r="F182" s="1">
        <f t="shared" si="37"/>
        <v>483.27</v>
      </c>
      <c r="G182" s="1">
        <f t="shared" si="38"/>
        <v>86780.08</v>
      </c>
      <c r="H182" s="1"/>
      <c r="I182" s="1">
        <f t="shared" si="39"/>
        <v>471.56</v>
      </c>
      <c r="J182" s="1">
        <f t="shared" si="40"/>
        <v>55489.59</v>
      </c>
      <c r="K182" s="1">
        <f t="shared" si="41"/>
        <v>142269.67000000001</v>
      </c>
      <c r="L182" s="1"/>
      <c r="M182" s="19">
        <f t="shared" si="30"/>
        <v>0</v>
      </c>
      <c r="N182" s="1">
        <f t="shared" si="42"/>
        <v>144510.41</v>
      </c>
      <c r="O182" s="1">
        <f t="shared" si="43"/>
        <v>144510.41</v>
      </c>
      <c r="P182" s="16">
        <f t="shared" si="31"/>
        <v>13</v>
      </c>
      <c r="Q182" s="86">
        <f t="shared" si="32"/>
        <v>0</v>
      </c>
      <c r="R182" s="7"/>
      <c r="S182" s="80">
        <f t="shared" si="44"/>
        <v>954.82999999999993</v>
      </c>
      <c r="T182" s="1"/>
    </row>
    <row r="183" spans="2:20" customFormat="1" x14ac:dyDescent="0.25">
      <c r="B183" s="20">
        <f t="shared" si="33"/>
        <v>150</v>
      </c>
      <c r="C183" s="71">
        <f t="shared" si="34"/>
        <v>6</v>
      </c>
      <c r="D183" s="16">
        <f t="shared" si="35"/>
        <v>2031</v>
      </c>
      <c r="E183" s="17">
        <f t="shared" si="36"/>
        <v>48000</v>
      </c>
      <c r="F183" s="1">
        <f t="shared" si="37"/>
        <v>481.7</v>
      </c>
      <c r="G183" s="1">
        <f t="shared" si="38"/>
        <v>87261.78</v>
      </c>
      <c r="H183" s="1"/>
      <c r="I183" s="1">
        <f t="shared" si="39"/>
        <v>473.13</v>
      </c>
      <c r="J183" s="1">
        <f t="shared" si="40"/>
        <v>55962.720000000001</v>
      </c>
      <c r="K183" s="1">
        <f t="shared" si="41"/>
        <v>143224.5</v>
      </c>
      <c r="L183" s="1"/>
      <c r="M183" s="19">
        <f t="shared" si="30"/>
        <v>0</v>
      </c>
      <c r="N183" s="1">
        <f t="shared" si="42"/>
        <v>144037.28</v>
      </c>
      <c r="O183" s="1">
        <f t="shared" si="43"/>
        <v>144037.28</v>
      </c>
      <c r="P183" s="16">
        <f t="shared" si="31"/>
        <v>13</v>
      </c>
      <c r="Q183" s="86">
        <f t="shared" si="32"/>
        <v>0</v>
      </c>
      <c r="R183" s="7"/>
      <c r="S183" s="80">
        <f t="shared" si="44"/>
        <v>954.82999999999993</v>
      </c>
      <c r="T183" s="1"/>
    </row>
    <row r="184" spans="2:20" customFormat="1" x14ac:dyDescent="0.25">
      <c r="B184" s="20">
        <f t="shared" si="33"/>
        <v>151</v>
      </c>
      <c r="C184" s="71">
        <f t="shared" si="34"/>
        <v>7</v>
      </c>
      <c r="D184" s="16">
        <f t="shared" si="35"/>
        <v>2031</v>
      </c>
      <c r="E184" s="17">
        <f t="shared" si="36"/>
        <v>48030</v>
      </c>
      <c r="F184" s="1">
        <f t="shared" si="37"/>
        <v>480.12</v>
      </c>
      <c r="G184" s="1">
        <f t="shared" si="38"/>
        <v>87741.9</v>
      </c>
      <c r="H184" s="1"/>
      <c r="I184" s="1">
        <f t="shared" si="39"/>
        <v>474.71</v>
      </c>
      <c r="J184" s="1">
        <f t="shared" si="40"/>
        <v>56437.43</v>
      </c>
      <c r="K184" s="1">
        <f t="shared" si="41"/>
        <v>144179.32999999999</v>
      </c>
      <c r="L184" s="1"/>
      <c r="M184" s="19">
        <f t="shared" si="30"/>
        <v>0</v>
      </c>
      <c r="N184" s="1">
        <f t="shared" si="42"/>
        <v>143562.57</v>
      </c>
      <c r="O184" s="1">
        <f t="shared" si="43"/>
        <v>143562.57</v>
      </c>
      <c r="P184" s="16">
        <f t="shared" si="31"/>
        <v>13</v>
      </c>
      <c r="Q184" s="86">
        <f t="shared" si="32"/>
        <v>0</v>
      </c>
      <c r="R184" s="7"/>
      <c r="S184" s="80">
        <f t="shared" si="44"/>
        <v>954.82999999999993</v>
      </c>
      <c r="T184" s="1"/>
    </row>
    <row r="185" spans="2:20" customFormat="1" x14ac:dyDescent="0.25">
      <c r="B185" s="20">
        <f t="shared" si="33"/>
        <v>152</v>
      </c>
      <c r="C185" s="71">
        <f t="shared" si="34"/>
        <v>8</v>
      </c>
      <c r="D185" s="16">
        <f t="shared" si="35"/>
        <v>2031</v>
      </c>
      <c r="E185" s="17">
        <f t="shared" si="36"/>
        <v>48061</v>
      </c>
      <c r="F185" s="1">
        <f t="shared" si="37"/>
        <v>478.54</v>
      </c>
      <c r="G185" s="1">
        <f t="shared" si="38"/>
        <v>88220.44</v>
      </c>
      <c r="H185" s="1"/>
      <c r="I185" s="1">
        <f t="shared" si="39"/>
        <v>476.29</v>
      </c>
      <c r="J185" s="1">
        <f t="shared" si="40"/>
        <v>56913.72</v>
      </c>
      <c r="K185" s="1">
        <f t="shared" si="41"/>
        <v>145134.16</v>
      </c>
      <c r="L185" s="1"/>
      <c r="M185" s="19">
        <f t="shared" si="30"/>
        <v>0</v>
      </c>
      <c r="N185" s="1">
        <f t="shared" si="42"/>
        <v>143086.28</v>
      </c>
      <c r="O185" s="1">
        <f t="shared" si="43"/>
        <v>143086.28</v>
      </c>
      <c r="P185" s="16">
        <f t="shared" si="31"/>
        <v>13</v>
      </c>
      <c r="Q185" s="86">
        <f t="shared" si="32"/>
        <v>0</v>
      </c>
      <c r="R185" s="7"/>
      <c r="S185" s="80">
        <f t="shared" si="44"/>
        <v>954.83</v>
      </c>
      <c r="T185" s="1"/>
    </row>
    <row r="186" spans="2:20" customFormat="1" x14ac:dyDescent="0.25">
      <c r="B186" s="20">
        <f t="shared" si="33"/>
        <v>153</v>
      </c>
      <c r="C186" s="71">
        <f t="shared" si="34"/>
        <v>9</v>
      </c>
      <c r="D186" s="16">
        <f t="shared" si="35"/>
        <v>2031</v>
      </c>
      <c r="E186" s="17">
        <f t="shared" si="36"/>
        <v>48092</v>
      </c>
      <c r="F186" s="1">
        <f t="shared" si="37"/>
        <v>476.95</v>
      </c>
      <c r="G186" s="1">
        <f t="shared" si="38"/>
        <v>88697.39</v>
      </c>
      <c r="H186" s="1"/>
      <c r="I186" s="1">
        <f t="shared" si="39"/>
        <v>477.88</v>
      </c>
      <c r="J186" s="1">
        <f t="shared" si="40"/>
        <v>57391.6</v>
      </c>
      <c r="K186" s="1">
        <f t="shared" si="41"/>
        <v>146088.99</v>
      </c>
      <c r="L186" s="1"/>
      <c r="M186" s="19">
        <f t="shared" si="30"/>
        <v>0</v>
      </c>
      <c r="N186" s="1">
        <f t="shared" si="42"/>
        <v>142608.4</v>
      </c>
      <c r="O186" s="1">
        <f t="shared" si="43"/>
        <v>142608.4</v>
      </c>
      <c r="P186" s="16">
        <f t="shared" si="31"/>
        <v>13</v>
      </c>
      <c r="Q186" s="86">
        <f t="shared" si="32"/>
        <v>0</v>
      </c>
      <c r="R186" s="7"/>
      <c r="S186" s="80">
        <f t="shared" si="44"/>
        <v>954.82999999999993</v>
      </c>
      <c r="T186" s="1"/>
    </row>
    <row r="187" spans="2:20" customFormat="1" x14ac:dyDescent="0.25">
      <c r="B187" s="20">
        <f t="shared" si="33"/>
        <v>154</v>
      </c>
      <c r="C187" s="71">
        <f t="shared" si="34"/>
        <v>10</v>
      </c>
      <c r="D187" s="16">
        <f t="shared" si="35"/>
        <v>2031</v>
      </c>
      <c r="E187" s="17">
        <f t="shared" si="36"/>
        <v>48122</v>
      </c>
      <c r="F187" s="1">
        <f t="shared" si="37"/>
        <v>475.36</v>
      </c>
      <c r="G187" s="1">
        <f t="shared" si="38"/>
        <v>89172.75</v>
      </c>
      <c r="H187" s="1"/>
      <c r="I187" s="1">
        <f t="shared" si="39"/>
        <v>479.47</v>
      </c>
      <c r="J187" s="1">
        <f t="shared" si="40"/>
        <v>57871.07</v>
      </c>
      <c r="K187" s="1">
        <f t="shared" si="41"/>
        <v>147043.82</v>
      </c>
      <c r="L187" s="1"/>
      <c r="M187" s="19">
        <f t="shared" si="30"/>
        <v>0</v>
      </c>
      <c r="N187" s="1">
        <f t="shared" si="42"/>
        <v>142128.93</v>
      </c>
      <c r="O187" s="1">
        <f t="shared" si="43"/>
        <v>142128.93</v>
      </c>
      <c r="P187" s="16">
        <f t="shared" si="31"/>
        <v>13</v>
      </c>
      <c r="Q187" s="86">
        <f t="shared" si="32"/>
        <v>0</v>
      </c>
      <c r="R187" s="7"/>
      <c r="S187" s="80">
        <f t="shared" si="44"/>
        <v>954.83</v>
      </c>
      <c r="T187" s="1"/>
    </row>
    <row r="188" spans="2:20" customFormat="1" x14ac:dyDescent="0.25">
      <c r="B188" s="20">
        <f t="shared" si="33"/>
        <v>155</v>
      </c>
      <c r="C188" s="71">
        <f t="shared" si="34"/>
        <v>11</v>
      </c>
      <c r="D188" s="16">
        <f t="shared" si="35"/>
        <v>2031</v>
      </c>
      <c r="E188" s="17">
        <f t="shared" si="36"/>
        <v>48153</v>
      </c>
      <c r="F188" s="1">
        <f t="shared" si="37"/>
        <v>473.76</v>
      </c>
      <c r="G188" s="1">
        <f t="shared" si="38"/>
        <v>89646.51</v>
      </c>
      <c r="H188" s="1"/>
      <c r="I188" s="1">
        <f t="shared" si="39"/>
        <v>481.07</v>
      </c>
      <c r="J188" s="1">
        <f t="shared" si="40"/>
        <v>58352.14</v>
      </c>
      <c r="K188" s="1">
        <f t="shared" si="41"/>
        <v>147998.65</v>
      </c>
      <c r="L188" s="1"/>
      <c r="M188" s="19">
        <f t="shared" si="30"/>
        <v>0</v>
      </c>
      <c r="N188" s="1">
        <f t="shared" si="42"/>
        <v>141647.85999999999</v>
      </c>
      <c r="O188" s="1">
        <f t="shared" si="43"/>
        <v>141647.85999999999</v>
      </c>
      <c r="P188" s="16">
        <f t="shared" si="31"/>
        <v>13</v>
      </c>
      <c r="Q188" s="86">
        <f t="shared" si="32"/>
        <v>0</v>
      </c>
      <c r="R188" s="7"/>
      <c r="S188" s="80">
        <f t="shared" si="44"/>
        <v>954.82999999999993</v>
      </c>
      <c r="T188" s="1"/>
    </row>
    <row r="189" spans="2:20" customFormat="1" x14ac:dyDescent="0.25">
      <c r="B189" s="20">
        <f t="shared" si="33"/>
        <v>156</v>
      </c>
      <c r="C189" s="71">
        <f t="shared" si="34"/>
        <v>12</v>
      </c>
      <c r="D189" s="16">
        <f t="shared" si="35"/>
        <v>2031</v>
      </c>
      <c r="E189" s="17">
        <f t="shared" si="36"/>
        <v>48183</v>
      </c>
      <c r="F189" s="1">
        <f t="shared" si="37"/>
        <v>472.16</v>
      </c>
      <c r="G189" s="1">
        <f t="shared" si="38"/>
        <v>90118.67</v>
      </c>
      <c r="H189" s="1"/>
      <c r="I189" s="1">
        <f t="shared" si="39"/>
        <v>482.67</v>
      </c>
      <c r="J189" s="1">
        <f t="shared" si="40"/>
        <v>58834.81</v>
      </c>
      <c r="K189" s="1">
        <f t="shared" si="41"/>
        <v>148953.48000000001</v>
      </c>
      <c r="L189" s="1"/>
      <c r="M189" s="19">
        <f t="shared" si="30"/>
        <v>0</v>
      </c>
      <c r="N189" s="1">
        <f t="shared" si="42"/>
        <v>141165.19</v>
      </c>
      <c r="O189" s="1">
        <f t="shared" si="43"/>
        <v>141165.19</v>
      </c>
      <c r="P189" s="16">
        <f t="shared" si="31"/>
        <v>13</v>
      </c>
      <c r="Q189" s="86">
        <f t="shared" si="32"/>
        <v>0</v>
      </c>
      <c r="R189" s="7"/>
      <c r="S189" s="80">
        <f t="shared" si="44"/>
        <v>954.83</v>
      </c>
      <c r="T189" s="1"/>
    </row>
    <row r="190" spans="2:20" customFormat="1" x14ac:dyDescent="0.25">
      <c r="B190" s="20">
        <f t="shared" si="33"/>
        <v>157</v>
      </c>
      <c r="C190" s="71">
        <f t="shared" si="34"/>
        <v>1</v>
      </c>
      <c r="D190" s="16">
        <f t="shared" si="35"/>
        <v>2032</v>
      </c>
      <c r="E190" s="17">
        <f t="shared" si="36"/>
        <v>48214</v>
      </c>
      <c r="F190" s="1">
        <f t="shared" si="37"/>
        <v>470.55</v>
      </c>
      <c r="G190" s="1">
        <f t="shared" si="38"/>
        <v>90589.22</v>
      </c>
      <c r="H190" s="1"/>
      <c r="I190" s="1">
        <f t="shared" si="39"/>
        <v>484.28</v>
      </c>
      <c r="J190" s="1">
        <f t="shared" si="40"/>
        <v>59319.09</v>
      </c>
      <c r="K190" s="1">
        <f t="shared" si="41"/>
        <v>149908.31</v>
      </c>
      <c r="L190" s="1"/>
      <c r="M190" s="19">
        <f t="shared" si="30"/>
        <v>0</v>
      </c>
      <c r="N190" s="1">
        <f t="shared" si="42"/>
        <v>140680.91</v>
      </c>
      <c r="O190" s="1">
        <f t="shared" si="43"/>
        <v>140680.91</v>
      </c>
      <c r="P190" s="16">
        <f t="shared" si="31"/>
        <v>14</v>
      </c>
      <c r="Q190" s="86">
        <f t="shared" si="32"/>
        <v>0</v>
      </c>
      <c r="R190" s="7"/>
      <c r="S190" s="80">
        <f t="shared" si="44"/>
        <v>954.82999999999993</v>
      </c>
      <c r="T190" s="1"/>
    </row>
    <row r="191" spans="2:20" customFormat="1" x14ac:dyDescent="0.25">
      <c r="B191" s="20">
        <f t="shared" si="33"/>
        <v>158</v>
      </c>
      <c r="C191" s="71">
        <f t="shared" si="34"/>
        <v>2</v>
      </c>
      <c r="D191" s="16">
        <f t="shared" si="35"/>
        <v>2032</v>
      </c>
      <c r="E191" s="17">
        <f t="shared" si="36"/>
        <v>48245</v>
      </c>
      <c r="F191" s="1">
        <f t="shared" si="37"/>
        <v>468.94</v>
      </c>
      <c r="G191" s="1">
        <f t="shared" si="38"/>
        <v>91058.16</v>
      </c>
      <c r="H191" s="1"/>
      <c r="I191" s="1">
        <f t="shared" si="39"/>
        <v>485.89</v>
      </c>
      <c r="J191" s="1">
        <f t="shared" si="40"/>
        <v>59804.98</v>
      </c>
      <c r="K191" s="1">
        <f t="shared" si="41"/>
        <v>150863.14000000001</v>
      </c>
      <c r="L191" s="1"/>
      <c r="M191" s="19">
        <f t="shared" si="30"/>
        <v>0</v>
      </c>
      <c r="N191" s="1">
        <f t="shared" si="42"/>
        <v>140195.01999999999</v>
      </c>
      <c r="O191" s="1">
        <f t="shared" si="43"/>
        <v>140195.01999999999</v>
      </c>
      <c r="P191" s="16">
        <f t="shared" si="31"/>
        <v>14</v>
      </c>
      <c r="Q191" s="86">
        <f t="shared" si="32"/>
        <v>0</v>
      </c>
      <c r="R191" s="7"/>
      <c r="S191" s="80">
        <f t="shared" si="44"/>
        <v>954.82999999999993</v>
      </c>
      <c r="T191" s="1"/>
    </row>
    <row r="192" spans="2:20" customFormat="1" x14ac:dyDescent="0.25">
      <c r="B192" s="20">
        <f t="shared" si="33"/>
        <v>159</v>
      </c>
      <c r="C192" s="71">
        <f t="shared" si="34"/>
        <v>3</v>
      </c>
      <c r="D192" s="16">
        <f t="shared" si="35"/>
        <v>2032</v>
      </c>
      <c r="E192" s="17">
        <f t="shared" si="36"/>
        <v>48274</v>
      </c>
      <c r="F192" s="1">
        <f t="shared" si="37"/>
        <v>467.32</v>
      </c>
      <c r="G192" s="1">
        <f t="shared" si="38"/>
        <v>91525.48</v>
      </c>
      <c r="H192" s="1"/>
      <c r="I192" s="1">
        <f t="shared" si="39"/>
        <v>487.51</v>
      </c>
      <c r="J192" s="1">
        <f t="shared" si="40"/>
        <v>60292.49</v>
      </c>
      <c r="K192" s="1">
        <f t="shared" si="41"/>
        <v>151817.97</v>
      </c>
      <c r="L192" s="1"/>
      <c r="M192" s="19">
        <f t="shared" si="30"/>
        <v>0</v>
      </c>
      <c r="N192" s="1">
        <f t="shared" si="42"/>
        <v>139707.51</v>
      </c>
      <c r="O192" s="1">
        <f t="shared" si="43"/>
        <v>139707.51</v>
      </c>
      <c r="P192" s="16">
        <f t="shared" si="31"/>
        <v>14</v>
      </c>
      <c r="Q192" s="86">
        <f t="shared" si="32"/>
        <v>0</v>
      </c>
      <c r="R192" s="7"/>
      <c r="S192" s="80">
        <f t="shared" si="44"/>
        <v>954.82999999999993</v>
      </c>
      <c r="T192" s="1"/>
    </row>
    <row r="193" spans="2:20" customFormat="1" x14ac:dyDescent="0.25">
      <c r="B193" s="20">
        <f t="shared" si="33"/>
        <v>160</v>
      </c>
      <c r="C193" s="71">
        <f t="shared" si="34"/>
        <v>4</v>
      </c>
      <c r="D193" s="16">
        <f t="shared" si="35"/>
        <v>2032</v>
      </c>
      <c r="E193" s="17">
        <f t="shared" si="36"/>
        <v>48305</v>
      </c>
      <c r="F193" s="1">
        <f t="shared" si="37"/>
        <v>465.69</v>
      </c>
      <c r="G193" s="1">
        <f t="shared" si="38"/>
        <v>91991.17</v>
      </c>
      <c r="H193" s="1"/>
      <c r="I193" s="1">
        <f t="shared" si="39"/>
        <v>489.14</v>
      </c>
      <c r="J193" s="1">
        <f t="shared" si="40"/>
        <v>60781.63</v>
      </c>
      <c r="K193" s="1">
        <f t="shared" si="41"/>
        <v>152772.79999999999</v>
      </c>
      <c r="L193" s="1"/>
      <c r="M193" s="19">
        <f t="shared" si="30"/>
        <v>0</v>
      </c>
      <c r="N193" s="1">
        <f t="shared" si="42"/>
        <v>139218.37</v>
      </c>
      <c r="O193" s="1">
        <f t="shared" si="43"/>
        <v>139218.37</v>
      </c>
      <c r="P193" s="16">
        <f t="shared" si="31"/>
        <v>14</v>
      </c>
      <c r="Q193" s="86">
        <f t="shared" si="32"/>
        <v>0</v>
      </c>
      <c r="R193" s="7"/>
      <c r="S193" s="80">
        <f t="shared" si="44"/>
        <v>954.82999999999993</v>
      </c>
      <c r="T193" s="1"/>
    </row>
    <row r="194" spans="2:20" customFormat="1" x14ac:dyDescent="0.25">
      <c r="B194" s="20">
        <f t="shared" si="33"/>
        <v>161</v>
      </c>
      <c r="C194" s="71">
        <f t="shared" si="34"/>
        <v>5</v>
      </c>
      <c r="D194" s="16">
        <f t="shared" si="35"/>
        <v>2032</v>
      </c>
      <c r="E194" s="17">
        <f t="shared" si="36"/>
        <v>48335</v>
      </c>
      <c r="F194" s="1">
        <f t="shared" si="37"/>
        <v>464.06</v>
      </c>
      <c r="G194" s="1">
        <f t="shared" si="38"/>
        <v>92455.23</v>
      </c>
      <c r="H194" s="1"/>
      <c r="I194" s="1">
        <f t="shared" si="39"/>
        <v>490.77</v>
      </c>
      <c r="J194" s="1">
        <f t="shared" si="40"/>
        <v>61272.4</v>
      </c>
      <c r="K194" s="1">
        <f t="shared" si="41"/>
        <v>153727.63</v>
      </c>
      <c r="L194" s="1"/>
      <c r="M194" s="19">
        <f t="shared" si="30"/>
        <v>0</v>
      </c>
      <c r="N194" s="1">
        <f t="shared" si="42"/>
        <v>138727.6</v>
      </c>
      <c r="O194" s="1">
        <f t="shared" si="43"/>
        <v>138727.6</v>
      </c>
      <c r="P194" s="16">
        <f t="shared" si="31"/>
        <v>14</v>
      </c>
      <c r="Q194" s="86">
        <f t="shared" si="32"/>
        <v>0</v>
      </c>
      <c r="R194" s="7"/>
      <c r="S194" s="80">
        <f t="shared" si="44"/>
        <v>954.82999999999993</v>
      </c>
      <c r="T194" s="1"/>
    </row>
    <row r="195" spans="2:20" customFormat="1" x14ac:dyDescent="0.25">
      <c r="B195" s="20">
        <f t="shared" si="33"/>
        <v>162</v>
      </c>
      <c r="C195" s="71">
        <f t="shared" si="34"/>
        <v>6</v>
      </c>
      <c r="D195" s="16">
        <f t="shared" si="35"/>
        <v>2032</v>
      </c>
      <c r="E195" s="17">
        <f t="shared" si="36"/>
        <v>48366</v>
      </c>
      <c r="F195" s="1">
        <f t="shared" si="37"/>
        <v>462.43</v>
      </c>
      <c r="G195" s="1">
        <f t="shared" si="38"/>
        <v>92917.66</v>
      </c>
      <c r="H195" s="1"/>
      <c r="I195" s="1">
        <f t="shared" si="39"/>
        <v>492.4</v>
      </c>
      <c r="J195" s="1">
        <f t="shared" si="40"/>
        <v>61764.800000000003</v>
      </c>
      <c r="K195" s="1">
        <f t="shared" si="41"/>
        <v>154682.46</v>
      </c>
      <c r="L195" s="1"/>
      <c r="M195" s="19">
        <f t="shared" si="30"/>
        <v>0</v>
      </c>
      <c r="N195" s="1">
        <f t="shared" si="42"/>
        <v>138235.20000000001</v>
      </c>
      <c r="O195" s="1">
        <f t="shared" si="43"/>
        <v>138235.20000000001</v>
      </c>
      <c r="P195" s="16">
        <f t="shared" si="31"/>
        <v>14</v>
      </c>
      <c r="Q195" s="86">
        <f t="shared" si="32"/>
        <v>0</v>
      </c>
      <c r="R195" s="7"/>
      <c r="S195" s="80">
        <f t="shared" si="44"/>
        <v>954.82999999999993</v>
      </c>
      <c r="T195" s="1"/>
    </row>
    <row r="196" spans="2:20" customFormat="1" x14ac:dyDescent="0.25">
      <c r="B196" s="20">
        <f t="shared" si="33"/>
        <v>163</v>
      </c>
      <c r="C196" s="71">
        <f t="shared" si="34"/>
        <v>7</v>
      </c>
      <c r="D196" s="16">
        <f t="shared" si="35"/>
        <v>2032</v>
      </c>
      <c r="E196" s="17">
        <f t="shared" si="36"/>
        <v>48396</v>
      </c>
      <c r="F196" s="1">
        <f t="shared" si="37"/>
        <v>460.78</v>
      </c>
      <c r="G196" s="1">
        <f t="shared" si="38"/>
        <v>93378.44</v>
      </c>
      <c r="H196" s="1"/>
      <c r="I196" s="1">
        <f t="shared" si="39"/>
        <v>494.05</v>
      </c>
      <c r="J196" s="1">
        <f t="shared" si="40"/>
        <v>62258.85</v>
      </c>
      <c r="K196" s="1">
        <f t="shared" si="41"/>
        <v>155637.29</v>
      </c>
      <c r="L196" s="1"/>
      <c r="M196" s="19">
        <f t="shared" si="30"/>
        <v>0</v>
      </c>
      <c r="N196" s="1">
        <f t="shared" si="42"/>
        <v>137741.15</v>
      </c>
      <c r="O196" s="1">
        <f t="shared" si="43"/>
        <v>137741.15</v>
      </c>
      <c r="P196" s="16">
        <f t="shared" si="31"/>
        <v>14</v>
      </c>
      <c r="Q196" s="86">
        <f t="shared" si="32"/>
        <v>0</v>
      </c>
      <c r="R196" s="7"/>
      <c r="S196" s="80">
        <f t="shared" si="44"/>
        <v>954.82999999999993</v>
      </c>
      <c r="T196" s="1"/>
    </row>
    <row r="197" spans="2:20" customFormat="1" x14ac:dyDescent="0.25">
      <c r="B197" s="20">
        <f t="shared" si="33"/>
        <v>164</v>
      </c>
      <c r="C197" s="71">
        <f t="shared" si="34"/>
        <v>8</v>
      </c>
      <c r="D197" s="16">
        <f t="shared" si="35"/>
        <v>2032</v>
      </c>
      <c r="E197" s="17">
        <f t="shared" si="36"/>
        <v>48427</v>
      </c>
      <c r="F197" s="1">
        <f t="shared" si="37"/>
        <v>459.14</v>
      </c>
      <c r="G197" s="1">
        <f t="shared" si="38"/>
        <v>93837.58</v>
      </c>
      <c r="H197" s="1"/>
      <c r="I197" s="1">
        <f t="shared" si="39"/>
        <v>495.69</v>
      </c>
      <c r="J197" s="1">
        <f t="shared" si="40"/>
        <v>62754.54</v>
      </c>
      <c r="K197" s="1">
        <f t="shared" si="41"/>
        <v>156592.12</v>
      </c>
      <c r="L197" s="1"/>
      <c r="M197" s="19">
        <f t="shared" si="30"/>
        <v>0</v>
      </c>
      <c r="N197" s="1">
        <f t="shared" si="42"/>
        <v>137245.46</v>
      </c>
      <c r="O197" s="1">
        <f t="shared" si="43"/>
        <v>137245.46</v>
      </c>
      <c r="P197" s="16">
        <f t="shared" si="31"/>
        <v>14</v>
      </c>
      <c r="Q197" s="86">
        <f t="shared" si="32"/>
        <v>0</v>
      </c>
      <c r="R197" s="7"/>
      <c r="S197" s="80">
        <f t="shared" si="44"/>
        <v>954.82999999999993</v>
      </c>
      <c r="T197" s="1"/>
    </row>
    <row r="198" spans="2:20" customFormat="1" x14ac:dyDescent="0.25">
      <c r="B198" s="20">
        <f t="shared" si="33"/>
        <v>165</v>
      </c>
      <c r="C198" s="71">
        <f t="shared" si="34"/>
        <v>9</v>
      </c>
      <c r="D198" s="16">
        <f t="shared" si="35"/>
        <v>2032</v>
      </c>
      <c r="E198" s="17">
        <f t="shared" si="36"/>
        <v>48458</v>
      </c>
      <c r="F198" s="1">
        <f t="shared" si="37"/>
        <v>457.48</v>
      </c>
      <c r="G198" s="1">
        <f t="shared" si="38"/>
        <v>94295.06</v>
      </c>
      <c r="H198" s="1"/>
      <c r="I198" s="1">
        <f t="shared" si="39"/>
        <v>497.35</v>
      </c>
      <c r="J198" s="1">
        <f t="shared" si="40"/>
        <v>63251.89</v>
      </c>
      <c r="K198" s="1">
        <f t="shared" si="41"/>
        <v>157546.95000000001</v>
      </c>
      <c r="L198" s="1"/>
      <c r="M198" s="19">
        <f t="shared" si="30"/>
        <v>0</v>
      </c>
      <c r="N198" s="1">
        <f t="shared" si="42"/>
        <v>136748.10999999999</v>
      </c>
      <c r="O198" s="1">
        <f t="shared" si="43"/>
        <v>136748.10999999999</v>
      </c>
      <c r="P198" s="16">
        <f t="shared" si="31"/>
        <v>14</v>
      </c>
      <c r="Q198" s="86">
        <f t="shared" si="32"/>
        <v>0</v>
      </c>
      <c r="R198" s="7"/>
      <c r="S198" s="80">
        <f t="shared" si="44"/>
        <v>954.83</v>
      </c>
      <c r="T198" s="1"/>
    </row>
    <row r="199" spans="2:20" customFormat="1" x14ac:dyDescent="0.25">
      <c r="B199" s="20">
        <f t="shared" si="33"/>
        <v>166</v>
      </c>
      <c r="C199" s="71">
        <f t="shared" si="34"/>
        <v>10</v>
      </c>
      <c r="D199" s="16">
        <f t="shared" si="35"/>
        <v>2032</v>
      </c>
      <c r="E199" s="17">
        <f t="shared" si="36"/>
        <v>48488</v>
      </c>
      <c r="F199" s="1">
        <f t="shared" si="37"/>
        <v>455.83</v>
      </c>
      <c r="G199" s="1">
        <f t="shared" si="38"/>
        <v>94750.89</v>
      </c>
      <c r="H199" s="1"/>
      <c r="I199" s="1">
        <f t="shared" si="39"/>
        <v>499</v>
      </c>
      <c r="J199" s="1">
        <f t="shared" si="40"/>
        <v>63750.89</v>
      </c>
      <c r="K199" s="1">
        <f t="shared" si="41"/>
        <v>158501.78</v>
      </c>
      <c r="L199" s="1"/>
      <c r="M199" s="19">
        <f t="shared" si="30"/>
        <v>0</v>
      </c>
      <c r="N199" s="1">
        <f t="shared" si="42"/>
        <v>136249.10999999999</v>
      </c>
      <c r="O199" s="1">
        <f t="shared" si="43"/>
        <v>136249.10999999999</v>
      </c>
      <c r="P199" s="16">
        <f t="shared" si="31"/>
        <v>14</v>
      </c>
      <c r="Q199" s="86">
        <f t="shared" si="32"/>
        <v>0</v>
      </c>
      <c r="R199" s="7"/>
      <c r="S199" s="80">
        <f t="shared" si="44"/>
        <v>954.82999999999993</v>
      </c>
      <c r="T199" s="1"/>
    </row>
    <row r="200" spans="2:20" customFormat="1" x14ac:dyDescent="0.25">
      <c r="B200" s="20">
        <f t="shared" si="33"/>
        <v>167</v>
      </c>
      <c r="C200" s="71">
        <f t="shared" si="34"/>
        <v>11</v>
      </c>
      <c r="D200" s="16">
        <f t="shared" si="35"/>
        <v>2032</v>
      </c>
      <c r="E200" s="17">
        <f t="shared" si="36"/>
        <v>48519</v>
      </c>
      <c r="F200" s="1">
        <f t="shared" si="37"/>
        <v>454.16</v>
      </c>
      <c r="G200" s="1">
        <f t="shared" si="38"/>
        <v>95205.05</v>
      </c>
      <c r="H200" s="1"/>
      <c r="I200" s="1">
        <f t="shared" si="39"/>
        <v>500.67</v>
      </c>
      <c r="J200" s="1">
        <f t="shared" si="40"/>
        <v>64251.56</v>
      </c>
      <c r="K200" s="1">
        <f t="shared" si="41"/>
        <v>159456.60999999999</v>
      </c>
      <c r="L200" s="1"/>
      <c r="M200" s="19">
        <f t="shared" si="30"/>
        <v>0</v>
      </c>
      <c r="N200" s="1">
        <f t="shared" si="42"/>
        <v>135748.44</v>
      </c>
      <c r="O200" s="1">
        <f t="shared" si="43"/>
        <v>135748.44</v>
      </c>
      <c r="P200" s="16">
        <f t="shared" si="31"/>
        <v>14</v>
      </c>
      <c r="Q200" s="86">
        <f t="shared" si="32"/>
        <v>0</v>
      </c>
      <c r="R200" s="7"/>
      <c r="S200" s="80">
        <f t="shared" si="44"/>
        <v>954.83</v>
      </c>
      <c r="T200" s="1"/>
    </row>
    <row r="201" spans="2:20" customFormat="1" x14ac:dyDescent="0.25">
      <c r="B201" s="20">
        <f t="shared" si="33"/>
        <v>168</v>
      </c>
      <c r="C201" s="71">
        <f t="shared" si="34"/>
        <v>12</v>
      </c>
      <c r="D201" s="16">
        <f t="shared" si="35"/>
        <v>2032</v>
      </c>
      <c r="E201" s="17">
        <f t="shared" si="36"/>
        <v>48549</v>
      </c>
      <c r="F201" s="1">
        <f t="shared" si="37"/>
        <v>452.49</v>
      </c>
      <c r="G201" s="1">
        <f t="shared" si="38"/>
        <v>95657.54</v>
      </c>
      <c r="H201" s="1"/>
      <c r="I201" s="1">
        <f t="shared" si="39"/>
        <v>502.34</v>
      </c>
      <c r="J201" s="1">
        <f t="shared" si="40"/>
        <v>64753.9</v>
      </c>
      <c r="K201" s="1">
        <f t="shared" si="41"/>
        <v>160411.44</v>
      </c>
      <c r="L201" s="1"/>
      <c r="M201" s="19">
        <f t="shared" si="30"/>
        <v>0</v>
      </c>
      <c r="N201" s="1">
        <f t="shared" si="42"/>
        <v>135246.1</v>
      </c>
      <c r="O201" s="1">
        <f t="shared" si="43"/>
        <v>135246.1</v>
      </c>
      <c r="P201" s="16">
        <f t="shared" si="31"/>
        <v>14</v>
      </c>
      <c r="Q201" s="86">
        <f t="shared" si="32"/>
        <v>0</v>
      </c>
      <c r="R201" s="7"/>
      <c r="S201" s="80">
        <f t="shared" si="44"/>
        <v>954.82999999999993</v>
      </c>
      <c r="T201" s="1"/>
    </row>
    <row r="202" spans="2:20" customFormat="1" x14ac:dyDescent="0.25">
      <c r="B202" s="20">
        <f t="shared" si="33"/>
        <v>169</v>
      </c>
      <c r="C202" s="71">
        <f t="shared" si="34"/>
        <v>1</v>
      </c>
      <c r="D202" s="16">
        <f t="shared" si="35"/>
        <v>2033</v>
      </c>
      <c r="E202" s="17">
        <f t="shared" si="36"/>
        <v>48580</v>
      </c>
      <c r="F202" s="1">
        <f t="shared" si="37"/>
        <v>450.82</v>
      </c>
      <c r="G202" s="1">
        <f t="shared" si="38"/>
        <v>96108.36</v>
      </c>
      <c r="H202" s="1"/>
      <c r="I202" s="1">
        <f t="shared" si="39"/>
        <v>504.01</v>
      </c>
      <c r="J202" s="1">
        <f t="shared" si="40"/>
        <v>65257.91</v>
      </c>
      <c r="K202" s="1">
        <f t="shared" si="41"/>
        <v>161366.26999999999</v>
      </c>
      <c r="L202" s="1"/>
      <c r="M202" s="19">
        <f t="shared" si="30"/>
        <v>0</v>
      </c>
      <c r="N202" s="1">
        <f t="shared" si="42"/>
        <v>134742.09</v>
      </c>
      <c r="O202" s="1">
        <f t="shared" si="43"/>
        <v>134742.09</v>
      </c>
      <c r="P202" s="16">
        <f t="shared" si="31"/>
        <v>15</v>
      </c>
      <c r="Q202" s="86">
        <f t="shared" si="32"/>
        <v>0</v>
      </c>
      <c r="R202" s="7"/>
      <c r="S202" s="80">
        <f t="shared" si="44"/>
        <v>954.82999999999993</v>
      </c>
      <c r="T202" s="1"/>
    </row>
    <row r="203" spans="2:20" customFormat="1" x14ac:dyDescent="0.25">
      <c r="B203" s="20">
        <f t="shared" si="33"/>
        <v>170</v>
      </c>
      <c r="C203" s="71">
        <f t="shared" si="34"/>
        <v>2</v>
      </c>
      <c r="D203" s="16">
        <f t="shared" si="35"/>
        <v>2033</v>
      </c>
      <c r="E203" s="17">
        <f t="shared" si="36"/>
        <v>48611</v>
      </c>
      <c r="F203" s="1">
        <f t="shared" si="37"/>
        <v>449.14</v>
      </c>
      <c r="G203" s="1">
        <f t="shared" si="38"/>
        <v>96557.5</v>
      </c>
      <c r="H203" s="1"/>
      <c r="I203" s="1">
        <f t="shared" si="39"/>
        <v>505.69</v>
      </c>
      <c r="J203" s="1">
        <f t="shared" si="40"/>
        <v>65763.600000000006</v>
      </c>
      <c r="K203" s="1">
        <f t="shared" si="41"/>
        <v>162321.1</v>
      </c>
      <c r="L203" s="1"/>
      <c r="M203" s="19">
        <f t="shared" si="30"/>
        <v>0</v>
      </c>
      <c r="N203" s="1">
        <f t="shared" si="42"/>
        <v>134236.4</v>
      </c>
      <c r="O203" s="1">
        <f t="shared" si="43"/>
        <v>134236.4</v>
      </c>
      <c r="P203" s="16">
        <f t="shared" si="31"/>
        <v>15</v>
      </c>
      <c r="Q203" s="86">
        <f t="shared" si="32"/>
        <v>0</v>
      </c>
      <c r="R203" s="7"/>
      <c r="S203" s="80">
        <f t="shared" si="44"/>
        <v>954.82999999999993</v>
      </c>
      <c r="T203" s="1"/>
    </row>
    <row r="204" spans="2:20" customFormat="1" x14ac:dyDescent="0.25">
      <c r="B204" s="20">
        <f t="shared" si="33"/>
        <v>171</v>
      </c>
      <c r="C204" s="71">
        <f t="shared" si="34"/>
        <v>3</v>
      </c>
      <c r="D204" s="16">
        <f t="shared" si="35"/>
        <v>2033</v>
      </c>
      <c r="E204" s="17">
        <f t="shared" si="36"/>
        <v>48639</v>
      </c>
      <c r="F204" s="1">
        <f t="shared" si="37"/>
        <v>447.45</v>
      </c>
      <c r="G204" s="1">
        <f t="shared" si="38"/>
        <v>97004.95</v>
      </c>
      <c r="H204" s="1"/>
      <c r="I204" s="1">
        <f t="shared" si="39"/>
        <v>507.38</v>
      </c>
      <c r="J204" s="1">
        <f t="shared" si="40"/>
        <v>66270.98</v>
      </c>
      <c r="K204" s="1">
        <f t="shared" si="41"/>
        <v>163275.93</v>
      </c>
      <c r="L204" s="1"/>
      <c r="M204" s="19">
        <f t="shared" si="30"/>
        <v>0</v>
      </c>
      <c r="N204" s="1">
        <f t="shared" si="42"/>
        <v>133729.01999999999</v>
      </c>
      <c r="O204" s="1">
        <f t="shared" si="43"/>
        <v>133729.01999999999</v>
      </c>
      <c r="P204" s="16">
        <f t="shared" si="31"/>
        <v>15</v>
      </c>
      <c r="Q204" s="86">
        <f t="shared" si="32"/>
        <v>0</v>
      </c>
      <c r="R204" s="7"/>
      <c r="S204" s="80">
        <f t="shared" si="44"/>
        <v>954.82999999999993</v>
      </c>
      <c r="T204" s="1"/>
    </row>
    <row r="205" spans="2:20" customFormat="1" x14ac:dyDescent="0.25">
      <c r="B205" s="20">
        <f t="shared" si="33"/>
        <v>172</v>
      </c>
      <c r="C205" s="71">
        <f t="shared" si="34"/>
        <v>4</v>
      </c>
      <c r="D205" s="16">
        <f t="shared" si="35"/>
        <v>2033</v>
      </c>
      <c r="E205" s="17">
        <f t="shared" si="36"/>
        <v>48670</v>
      </c>
      <c r="F205" s="1">
        <f t="shared" si="37"/>
        <v>445.76</v>
      </c>
      <c r="G205" s="1">
        <f t="shared" si="38"/>
        <v>97450.71</v>
      </c>
      <c r="H205" s="1"/>
      <c r="I205" s="1">
        <f t="shared" si="39"/>
        <v>509.07</v>
      </c>
      <c r="J205" s="1">
        <f t="shared" si="40"/>
        <v>66780.05</v>
      </c>
      <c r="K205" s="1">
        <f t="shared" si="41"/>
        <v>164230.76</v>
      </c>
      <c r="L205" s="1"/>
      <c r="M205" s="19">
        <f t="shared" si="30"/>
        <v>0</v>
      </c>
      <c r="N205" s="1">
        <f t="shared" si="42"/>
        <v>133219.95000000001</v>
      </c>
      <c r="O205" s="1">
        <f t="shared" si="43"/>
        <v>133219.95000000001</v>
      </c>
      <c r="P205" s="16">
        <f t="shared" si="31"/>
        <v>15</v>
      </c>
      <c r="Q205" s="86">
        <f t="shared" si="32"/>
        <v>0</v>
      </c>
      <c r="R205" s="7"/>
      <c r="S205" s="80">
        <f t="shared" si="44"/>
        <v>954.82999999999993</v>
      </c>
      <c r="T205" s="1"/>
    </row>
    <row r="206" spans="2:20" customFormat="1" x14ac:dyDescent="0.25">
      <c r="B206" s="20">
        <f t="shared" si="33"/>
        <v>173</v>
      </c>
      <c r="C206" s="71">
        <f t="shared" si="34"/>
        <v>5</v>
      </c>
      <c r="D206" s="16">
        <f t="shared" si="35"/>
        <v>2033</v>
      </c>
      <c r="E206" s="17">
        <f t="shared" si="36"/>
        <v>48700</v>
      </c>
      <c r="F206" s="1">
        <f t="shared" si="37"/>
        <v>444.07</v>
      </c>
      <c r="G206" s="1">
        <f t="shared" si="38"/>
        <v>97894.78</v>
      </c>
      <c r="H206" s="1"/>
      <c r="I206" s="1">
        <f t="shared" si="39"/>
        <v>510.76</v>
      </c>
      <c r="J206" s="1">
        <f t="shared" si="40"/>
        <v>67290.81</v>
      </c>
      <c r="K206" s="1">
        <f t="shared" si="41"/>
        <v>165185.59</v>
      </c>
      <c r="L206" s="1"/>
      <c r="M206" s="19">
        <f t="shared" si="30"/>
        <v>0</v>
      </c>
      <c r="N206" s="1">
        <f t="shared" si="42"/>
        <v>132709.19</v>
      </c>
      <c r="O206" s="1">
        <f t="shared" si="43"/>
        <v>132709.19</v>
      </c>
      <c r="P206" s="16">
        <f t="shared" si="31"/>
        <v>15</v>
      </c>
      <c r="Q206" s="86">
        <f t="shared" si="32"/>
        <v>0</v>
      </c>
      <c r="R206" s="7"/>
      <c r="S206" s="80">
        <f t="shared" si="44"/>
        <v>954.82999999999993</v>
      </c>
      <c r="T206" s="1"/>
    </row>
    <row r="207" spans="2:20" customFormat="1" x14ac:dyDescent="0.25">
      <c r="B207" s="20">
        <f t="shared" si="33"/>
        <v>174</v>
      </c>
      <c r="C207" s="71">
        <f t="shared" si="34"/>
        <v>6</v>
      </c>
      <c r="D207" s="16">
        <f t="shared" si="35"/>
        <v>2033</v>
      </c>
      <c r="E207" s="17">
        <f t="shared" si="36"/>
        <v>48731</v>
      </c>
      <c r="F207" s="1">
        <f t="shared" si="37"/>
        <v>442.36</v>
      </c>
      <c r="G207" s="1">
        <f t="shared" si="38"/>
        <v>98337.14</v>
      </c>
      <c r="H207" s="1"/>
      <c r="I207" s="1">
        <f t="shared" si="39"/>
        <v>512.47</v>
      </c>
      <c r="J207" s="1">
        <f t="shared" si="40"/>
        <v>67803.28</v>
      </c>
      <c r="K207" s="1">
        <f t="shared" si="41"/>
        <v>166140.42000000001</v>
      </c>
      <c r="L207" s="1"/>
      <c r="M207" s="19">
        <f t="shared" si="30"/>
        <v>0</v>
      </c>
      <c r="N207" s="1">
        <f t="shared" si="42"/>
        <v>132196.72</v>
      </c>
      <c r="O207" s="1">
        <f t="shared" si="43"/>
        <v>132196.72</v>
      </c>
      <c r="P207" s="16">
        <f t="shared" si="31"/>
        <v>15</v>
      </c>
      <c r="Q207" s="86">
        <f t="shared" si="32"/>
        <v>0</v>
      </c>
      <c r="R207" s="7"/>
      <c r="S207" s="80">
        <f t="shared" si="44"/>
        <v>954.83</v>
      </c>
      <c r="T207" s="1"/>
    </row>
    <row r="208" spans="2:20" customFormat="1" x14ac:dyDescent="0.25">
      <c r="B208" s="20">
        <f t="shared" si="33"/>
        <v>175</v>
      </c>
      <c r="C208" s="71">
        <f t="shared" si="34"/>
        <v>7</v>
      </c>
      <c r="D208" s="16">
        <f t="shared" si="35"/>
        <v>2033</v>
      </c>
      <c r="E208" s="17">
        <f t="shared" si="36"/>
        <v>48761</v>
      </c>
      <c r="F208" s="1">
        <f t="shared" si="37"/>
        <v>440.66</v>
      </c>
      <c r="G208" s="1">
        <f t="shared" si="38"/>
        <v>98777.8</v>
      </c>
      <c r="H208" s="1"/>
      <c r="I208" s="1">
        <f t="shared" si="39"/>
        <v>514.16999999999996</v>
      </c>
      <c r="J208" s="1">
        <f t="shared" si="40"/>
        <v>68317.45</v>
      </c>
      <c r="K208" s="1">
        <f t="shared" si="41"/>
        <v>167095.25</v>
      </c>
      <c r="L208" s="1"/>
      <c r="M208" s="19">
        <f t="shared" si="30"/>
        <v>0</v>
      </c>
      <c r="N208" s="1">
        <f t="shared" si="42"/>
        <v>131682.54999999999</v>
      </c>
      <c r="O208" s="1">
        <f t="shared" si="43"/>
        <v>131682.54999999999</v>
      </c>
      <c r="P208" s="16">
        <f t="shared" si="31"/>
        <v>15</v>
      </c>
      <c r="Q208" s="86">
        <f t="shared" si="32"/>
        <v>0</v>
      </c>
      <c r="R208" s="7"/>
      <c r="S208" s="80">
        <f t="shared" si="44"/>
        <v>954.82999999999993</v>
      </c>
      <c r="T208" s="1"/>
    </row>
    <row r="209" spans="2:20" customFormat="1" x14ac:dyDescent="0.25">
      <c r="B209" s="20">
        <f t="shared" si="33"/>
        <v>176</v>
      </c>
      <c r="C209" s="71">
        <f t="shared" si="34"/>
        <v>8</v>
      </c>
      <c r="D209" s="16">
        <f t="shared" si="35"/>
        <v>2033</v>
      </c>
      <c r="E209" s="17">
        <f t="shared" si="36"/>
        <v>48792</v>
      </c>
      <c r="F209" s="1">
        <f t="shared" si="37"/>
        <v>438.94</v>
      </c>
      <c r="G209" s="1">
        <f t="shared" si="38"/>
        <v>99216.74</v>
      </c>
      <c r="H209" s="1"/>
      <c r="I209" s="1">
        <f t="shared" si="39"/>
        <v>515.89</v>
      </c>
      <c r="J209" s="1">
        <f t="shared" si="40"/>
        <v>68833.34</v>
      </c>
      <c r="K209" s="1">
        <f t="shared" si="41"/>
        <v>168050.08</v>
      </c>
      <c r="L209" s="1"/>
      <c r="M209" s="19">
        <f t="shared" si="30"/>
        <v>0</v>
      </c>
      <c r="N209" s="1">
        <f t="shared" si="42"/>
        <v>131166.66</v>
      </c>
      <c r="O209" s="1">
        <f t="shared" si="43"/>
        <v>131166.66</v>
      </c>
      <c r="P209" s="16">
        <f t="shared" si="31"/>
        <v>15</v>
      </c>
      <c r="Q209" s="86">
        <f t="shared" si="32"/>
        <v>0</v>
      </c>
      <c r="R209" s="7"/>
      <c r="S209" s="80">
        <f t="shared" si="44"/>
        <v>954.82999999999993</v>
      </c>
      <c r="T209" s="1"/>
    </row>
    <row r="210" spans="2:20" customFormat="1" x14ac:dyDescent="0.25">
      <c r="B210" s="20">
        <f t="shared" si="33"/>
        <v>177</v>
      </c>
      <c r="C210" s="71">
        <f t="shared" si="34"/>
        <v>9</v>
      </c>
      <c r="D210" s="16">
        <f t="shared" si="35"/>
        <v>2033</v>
      </c>
      <c r="E210" s="17">
        <f t="shared" si="36"/>
        <v>48823</v>
      </c>
      <c r="F210" s="1">
        <f t="shared" si="37"/>
        <v>437.22</v>
      </c>
      <c r="G210" s="1">
        <f t="shared" si="38"/>
        <v>99653.96</v>
      </c>
      <c r="H210" s="1"/>
      <c r="I210" s="1">
        <f t="shared" si="39"/>
        <v>517.61</v>
      </c>
      <c r="J210" s="1">
        <f t="shared" si="40"/>
        <v>69350.95</v>
      </c>
      <c r="K210" s="1">
        <f t="shared" si="41"/>
        <v>169004.91</v>
      </c>
      <c r="L210" s="1"/>
      <c r="M210" s="19">
        <f t="shared" si="30"/>
        <v>0</v>
      </c>
      <c r="N210" s="1">
        <f t="shared" si="42"/>
        <v>130649.05</v>
      </c>
      <c r="O210" s="1">
        <f t="shared" si="43"/>
        <v>130649.05</v>
      </c>
      <c r="P210" s="16">
        <f t="shared" si="31"/>
        <v>15</v>
      </c>
      <c r="Q210" s="86">
        <f t="shared" si="32"/>
        <v>0</v>
      </c>
      <c r="R210" s="7"/>
      <c r="S210" s="80">
        <f t="shared" si="44"/>
        <v>954.83</v>
      </c>
      <c r="T210" s="1"/>
    </row>
    <row r="211" spans="2:20" customFormat="1" x14ac:dyDescent="0.25">
      <c r="B211" s="20">
        <f t="shared" si="33"/>
        <v>178</v>
      </c>
      <c r="C211" s="71">
        <f t="shared" si="34"/>
        <v>10</v>
      </c>
      <c r="D211" s="16">
        <f t="shared" si="35"/>
        <v>2033</v>
      </c>
      <c r="E211" s="17">
        <f t="shared" si="36"/>
        <v>48853</v>
      </c>
      <c r="F211" s="1">
        <f t="shared" si="37"/>
        <v>435.5</v>
      </c>
      <c r="G211" s="1">
        <f t="shared" si="38"/>
        <v>100089.46</v>
      </c>
      <c r="H211" s="1"/>
      <c r="I211" s="1">
        <f t="shared" si="39"/>
        <v>519.33000000000004</v>
      </c>
      <c r="J211" s="1">
        <f t="shared" si="40"/>
        <v>69870.28</v>
      </c>
      <c r="K211" s="1">
        <f t="shared" si="41"/>
        <v>169959.74</v>
      </c>
      <c r="L211" s="1"/>
      <c r="M211" s="19">
        <f t="shared" si="30"/>
        <v>0</v>
      </c>
      <c r="N211" s="1">
        <f t="shared" si="42"/>
        <v>130129.72</v>
      </c>
      <c r="O211" s="1">
        <f t="shared" si="43"/>
        <v>130129.72</v>
      </c>
      <c r="P211" s="16">
        <f t="shared" si="31"/>
        <v>15</v>
      </c>
      <c r="Q211" s="86">
        <f t="shared" si="32"/>
        <v>0</v>
      </c>
      <c r="R211" s="7"/>
      <c r="S211" s="80">
        <f t="shared" si="44"/>
        <v>954.83</v>
      </c>
      <c r="T211" s="1"/>
    </row>
    <row r="212" spans="2:20" customFormat="1" x14ac:dyDescent="0.25">
      <c r="B212" s="20">
        <f t="shared" si="33"/>
        <v>179</v>
      </c>
      <c r="C212" s="71">
        <f t="shared" si="34"/>
        <v>11</v>
      </c>
      <c r="D212" s="16">
        <f t="shared" si="35"/>
        <v>2033</v>
      </c>
      <c r="E212" s="17">
        <f t="shared" si="36"/>
        <v>48884</v>
      </c>
      <c r="F212" s="1">
        <f t="shared" si="37"/>
        <v>433.77</v>
      </c>
      <c r="G212" s="1">
        <f t="shared" si="38"/>
        <v>100523.23</v>
      </c>
      <c r="H212" s="1"/>
      <c r="I212" s="1">
        <f t="shared" si="39"/>
        <v>521.05999999999995</v>
      </c>
      <c r="J212" s="1">
        <f t="shared" si="40"/>
        <v>70391.34</v>
      </c>
      <c r="K212" s="1">
        <f t="shared" si="41"/>
        <v>170914.57</v>
      </c>
      <c r="L212" s="1"/>
      <c r="M212" s="19">
        <f t="shared" si="30"/>
        <v>0</v>
      </c>
      <c r="N212" s="1">
        <f t="shared" si="42"/>
        <v>129608.66</v>
      </c>
      <c r="O212" s="1">
        <f t="shared" si="43"/>
        <v>129608.66</v>
      </c>
      <c r="P212" s="16">
        <f t="shared" si="31"/>
        <v>15</v>
      </c>
      <c r="Q212" s="86">
        <f t="shared" si="32"/>
        <v>0</v>
      </c>
      <c r="R212" s="7"/>
      <c r="S212" s="80">
        <f t="shared" si="44"/>
        <v>954.82999999999993</v>
      </c>
      <c r="T212" s="1"/>
    </row>
    <row r="213" spans="2:20" customFormat="1" x14ac:dyDescent="0.25">
      <c r="B213" s="20">
        <f t="shared" si="33"/>
        <v>180</v>
      </c>
      <c r="C213" s="71">
        <f t="shared" si="34"/>
        <v>12</v>
      </c>
      <c r="D213" s="16">
        <f t="shared" si="35"/>
        <v>2033</v>
      </c>
      <c r="E213" s="17">
        <f t="shared" si="36"/>
        <v>48914</v>
      </c>
      <c r="F213" s="1">
        <f t="shared" si="37"/>
        <v>432.03</v>
      </c>
      <c r="G213" s="1">
        <f t="shared" si="38"/>
        <v>100955.26</v>
      </c>
      <c r="H213" s="1"/>
      <c r="I213" s="1">
        <f t="shared" si="39"/>
        <v>522.79999999999995</v>
      </c>
      <c r="J213" s="1">
        <f t="shared" si="40"/>
        <v>70914.14</v>
      </c>
      <c r="K213" s="1">
        <f t="shared" si="41"/>
        <v>171869.4</v>
      </c>
      <c r="L213" s="1"/>
      <c r="M213" s="19">
        <f t="shared" si="30"/>
        <v>0</v>
      </c>
      <c r="N213" s="1">
        <f t="shared" si="42"/>
        <v>129085.86</v>
      </c>
      <c r="O213" s="1">
        <f t="shared" si="43"/>
        <v>129085.86</v>
      </c>
      <c r="P213" s="16">
        <f t="shared" si="31"/>
        <v>15</v>
      </c>
      <c r="Q213" s="86">
        <f t="shared" si="32"/>
        <v>0</v>
      </c>
      <c r="R213" s="7"/>
      <c r="S213" s="80">
        <f t="shared" si="44"/>
        <v>954.82999999999993</v>
      </c>
      <c r="T213" s="1"/>
    </row>
    <row r="214" spans="2:20" customFormat="1" x14ac:dyDescent="0.25">
      <c r="B214" s="20">
        <f t="shared" si="33"/>
        <v>181</v>
      </c>
      <c r="C214" s="71">
        <f t="shared" si="34"/>
        <v>1</v>
      </c>
      <c r="D214" s="16">
        <f t="shared" si="35"/>
        <v>2034</v>
      </c>
      <c r="E214" s="17">
        <f t="shared" si="36"/>
        <v>48945</v>
      </c>
      <c r="F214" s="1">
        <f t="shared" si="37"/>
        <v>430.29</v>
      </c>
      <c r="G214" s="1">
        <f t="shared" si="38"/>
        <v>101385.55</v>
      </c>
      <c r="H214" s="1"/>
      <c r="I214" s="1">
        <f t="shared" si="39"/>
        <v>524.54</v>
      </c>
      <c r="J214" s="1">
        <f t="shared" si="40"/>
        <v>71438.679999999993</v>
      </c>
      <c r="K214" s="1">
        <f t="shared" si="41"/>
        <v>172824.23</v>
      </c>
      <c r="L214" s="1"/>
      <c r="M214" s="19">
        <f t="shared" si="30"/>
        <v>0</v>
      </c>
      <c r="N214" s="1">
        <f t="shared" si="42"/>
        <v>128561.32</v>
      </c>
      <c r="O214" s="1">
        <f t="shared" si="43"/>
        <v>128561.32</v>
      </c>
      <c r="P214" s="16">
        <f t="shared" si="31"/>
        <v>16</v>
      </c>
      <c r="Q214" s="86">
        <f t="shared" si="32"/>
        <v>0</v>
      </c>
      <c r="R214" s="7"/>
      <c r="S214" s="80">
        <f t="shared" si="44"/>
        <v>954.82999999999993</v>
      </c>
      <c r="T214" s="1"/>
    </row>
    <row r="215" spans="2:20" customFormat="1" x14ac:dyDescent="0.25">
      <c r="B215" s="20">
        <f t="shared" si="33"/>
        <v>182</v>
      </c>
      <c r="C215" s="71">
        <f t="shared" si="34"/>
        <v>2</v>
      </c>
      <c r="D215" s="16">
        <f t="shared" si="35"/>
        <v>2034</v>
      </c>
      <c r="E215" s="17">
        <f t="shared" si="36"/>
        <v>48976</v>
      </c>
      <c r="F215" s="1">
        <f t="shared" si="37"/>
        <v>428.54</v>
      </c>
      <c r="G215" s="1">
        <f t="shared" si="38"/>
        <v>101814.09</v>
      </c>
      <c r="H215" s="1"/>
      <c r="I215" s="1">
        <f t="shared" si="39"/>
        <v>526.29</v>
      </c>
      <c r="J215" s="1">
        <f t="shared" si="40"/>
        <v>71964.97</v>
      </c>
      <c r="K215" s="1">
        <f t="shared" si="41"/>
        <v>173779.06</v>
      </c>
      <c r="L215" s="1"/>
      <c r="M215" s="19">
        <f t="shared" si="30"/>
        <v>0</v>
      </c>
      <c r="N215" s="1">
        <f t="shared" si="42"/>
        <v>128035.03</v>
      </c>
      <c r="O215" s="1">
        <f t="shared" si="43"/>
        <v>128035.03</v>
      </c>
      <c r="P215" s="16">
        <f t="shared" si="31"/>
        <v>16</v>
      </c>
      <c r="Q215" s="86">
        <f t="shared" si="32"/>
        <v>0</v>
      </c>
      <c r="R215" s="7"/>
      <c r="S215" s="80">
        <f t="shared" si="44"/>
        <v>954.82999999999993</v>
      </c>
      <c r="T215" s="1"/>
    </row>
    <row r="216" spans="2:20" customFormat="1" x14ac:dyDescent="0.25">
      <c r="B216" s="20">
        <f t="shared" si="33"/>
        <v>183</v>
      </c>
      <c r="C216" s="71">
        <f t="shared" si="34"/>
        <v>3</v>
      </c>
      <c r="D216" s="16">
        <f t="shared" si="35"/>
        <v>2034</v>
      </c>
      <c r="E216" s="17">
        <f t="shared" si="36"/>
        <v>49004</v>
      </c>
      <c r="F216" s="1">
        <f t="shared" si="37"/>
        <v>426.78</v>
      </c>
      <c r="G216" s="1">
        <f t="shared" si="38"/>
        <v>102240.87</v>
      </c>
      <c r="H216" s="1"/>
      <c r="I216" s="1">
        <f t="shared" si="39"/>
        <v>528.04999999999995</v>
      </c>
      <c r="J216" s="1">
        <f t="shared" si="40"/>
        <v>72493.02</v>
      </c>
      <c r="K216" s="1">
        <f t="shared" si="41"/>
        <v>174733.89</v>
      </c>
      <c r="L216" s="1"/>
      <c r="M216" s="19">
        <f t="shared" si="30"/>
        <v>0</v>
      </c>
      <c r="N216" s="1">
        <f t="shared" si="42"/>
        <v>127506.98</v>
      </c>
      <c r="O216" s="1">
        <f t="shared" si="43"/>
        <v>127506.98</v>
      </c>
      <c r="P216" s="16">
        <f t="shared" si="31"/>
        <v>16</v>
      </c>
      <c r="Q216" s="86">
        <f t="shared" si="32"/>
        <v>0</v>
      </c>
      <c r="R216" s="7"/>
      <c r="S216" s="80">
        <f t="shared" si="44"/>
        <v>954.82999999999993</v>
      </c>
      <c r="T216" s="1"/>
    </row>
    <row r="217" spans="2:20" customFormat="1" x14ac:dyDescent="0.25">
      <c r="B217" s="20">
        <f t="shared" si="33"/>
        <v>184</v>
      </c>
      <c r="C217" s="71">
        <f t="shared" si="34"/>
        <v>4</v>
      </c>
      <c r="D217" s="16">
        <f t="shared" si="35"/>
        <v>2034</v>
      </c>
      <c r="E217" s="17">
        <f t="shared" si="36"/>
        <v>49035</v>
      </c>
      <c r="F217" s="1">
        <f t="shared" si="37"/>
        <v>425.02</v>
      </c>
      <c r="G217" s="1">
        <f t="shared" si="38"/>
        <v>102665.89</v>
      </c>
      <c r="H217" s="1"/>
      <c r="I217" s="1">
        <f t="shared" si="39"/>
        <v>529.80999999999995</v>
      </c>
      <c r="J217" s="1">
        <f t="shared" si="40"/>
        <v>73022.83</v>
      </c>
      <c r="K217" s="1">
        <f t="shared" si="41"/>
        <v>175688.72</v>
      </c>
      <c r="L217" s="1"/>
      <c r="M217" s="19">
        <f t="shared" si="30"/>
        <v>0</v>
      </c>
      <c r="N217" s="1">
        <f t="shared" si="42"/>
        <v>126977.17</v>
      </c>
      <c r="O217" s="1">
        <f t="shared" si="43"/>
        <v>126977.17</v>
      </c>
      <c r="P217" s="16">
        <f t="shared" si="31"/>
        <v>16</v>
      </c>
      <c r="Q217" s="86">
        <f t="shared" si="32"/>
        <v>0</v>
      </c>
      <c r="R217" s="7"/>
      <c r="S217" s="80">
        <f t="shared" si="44"/>
        <v>954.82999999999993</v>
      </c>
      <c r="T217" s="1"/>
    </row>
    <row r="218" spans="2:20" customFormat="1" x14ac:dyDescent="0.25">
      <c r="B218" s="20">
        <f t="shared" si="33"/>
        <v>185</v>
      </c>
      <c r="C218" s="71">
        <f t="shared" si="34"/>
        <v>5</v>
      </c>
      <c r="D218" s="16">
        <f t="shared" si="35"/>
        <v>2034</v>
      </c>
      <c r="E218" s="17">
        <f t="shared" si="36"/>
        <v>49065</v>
      </c>
      <c r="F218" s="1">
        <f t="shared" si="37"/>
        <v>423.26</v>
      </c>
      <c r="G218" s="1">
        <f t="shared" si="38"/>
        <v>103089.15</v>
      </c>
      <c r="H218" s="1"/>
      <c r="I218" s="1">
        <f t="shared" si="39"/>
        <v>531.57000000000005</v>
      </c>
      <c r="J218" s="1">
        <f t="shared" si="40"/>
        <v>73554.399999999994</v>
      </c>
      <c r="K218" s="1">
        <f t="shared" si="41"/>
        <v>176643.55</v>
      </c>
      <c r="L218" s="1"/>
      <c r="M218" s="19">
        <f t="shared" si="30"/>
        <v>0</v>
      </c>
      <c r="N218" s="1">
        <f t="shared" si="42"/>
        <v>126445.6</v>
      </c>
      <c r="O218" s="1">
        <f t="shared" si="43"/>
        <v>126445.6</v>
      </c>
      <c r="P218" s="16">
        <f t="shared" si="31"/>
        <v>16</v>
      </c>
      <c r="Q218" s="86">
        <f t="shared" si="32"/>
        <v>0</v>
      </c>
      <c r="R218" s="7"/>
      <c r="S218" s="80">
        <f t="shared" si="44"/>
        <v>954.83</v>
      </c>
      <c r="T218" s="1"/>
    </row>
    <row r="219" spans="2:20" customFormat="1" x14ac:dyDescent="0.25">
      <c r="B219" s="20">
        <f t="shared" si="33"/>
        <v>186</v>
      </c>
      <c r="C219" s="71">
        <f t="shared" si="34"/>
        <v>6</v>
      </c>
      <c r="D219" s="16">
        <f t="shared" si="35"/>
        <v>2034</v>
      </c>
      <c r="E219" s="17">
        <f t="shared" si="36"/>
        <v>49096</v>
      </c>
      <c r="F219" s="1">
        <f t="shared" si="37"/>
        <v>421.49</v>
      </c>
      <c r="G219" s="1">
        <f t="shared" si="38"/>
        <v>103510.64</v>
      </c>
      <c r="H219" s="1"/>
      <c r="I219" s="1">
        <f t="shared" si="39"/>
        <v>533.34</v>
      </c>
      <c r="J219" s="1">
        <f t="shared" si="40"/>
        <v>74087.740000000005</v>
      </c>
      <c r="K219" s="1">
        <f t="shared" si="41"/>
        <v>177598.38</v>
      </c>
      <c r="L219" s="1"/>
      <c r="M219" s="19">
        <f t="shared" si="30"/>
        <v>0</v>
      </c>
      <c r="N219" s="1">
        <f t="shared" si="42"/>
        <v>125912.26</v>
      </c>
      <c r="O219" s="1">
        <f t="shared" si="43"/>
        <v>125912.26</v>
      </c>
      <c r="P219" s="16">
        <f t="shared" si="31"/>
        <v>16</v>
      </c>
      <c r="Q219" s="86">
        <f t="shared" si="32"/>
        <v>0</v>
      </c>
      <c r="R219" s="7"/>
      <c r="S219" s="80">
        <f t="shared" si="44"/>
        <v>954.83</v>
      </c>
      <c r="T219" s="1"/>
    </row>
    <row r="220" spans="2:20" customFormat="1" x14ac:dyDescent="0.25">
      <c r="B220" s="20">
        <f t="shared" si="33"/>
        <v>187</v>
      </c>
      <c r="C220" s="71">
        <f t="shared" si="34"/>
        <v>7</v>
      </c>
      <c r="D220" s="16">
        <f t="shared" si="35"/>
        <v>2034</v>
      </c>
      <c r="E220" s="17">
        <f t="shared" si="36"/>
        <v>49126</v>
      </c>
      <c r="F220" s="1">
        <f t="shared" si="37"/>
        <v>419.71</v>
      </c>
      <c r="G220" s="1">
        <f t="shared" si="38"/>
        <v>103930.35</v>
      </c>
      <c r="H220" s="1"/>
      <c r="I220" s="1">
        <f t="shared" si="39"/>
        <v>535.12</v>
      </c>
      <c r="J220" s="1">
        <f t="shared" si="40"/>
        <v>74622.86</v>
      </c>
      <c r="K220" s="1">
        <f t="shared" si="41"/>
        <v>178553.21</v>
      </c>
      <c r="L220" s="1"/>
      <c r="M220" s="19">
        <f t="shared" si="30"/>
        <v>0</v>
      </c>
      <c r="N220" s="1">
        <f t="shared" si="42"/>
        <v>125377.14</v>
      </c>
      <c r="O220" s="1">
        <f t="shared" si="43"/>
        <v>125377.14</v>
      </c>
      <c r="P220" s="16">
        <f t="shared" si="31"/>
        <v>16</v>
      </c>
      <c r="Q220" s="86">
        <f t="shared" si="32"/>
        <v>0</v>
      </c>
      <c r="R220" s="7"/>
      <c r="S220" s="80">
        <f t="shared" si="44"/>
        <v>954.82999999999993</v>
      </c>
      <c r="T220" s="1"/>
    </row>
    <row r="221" spans="2:20" customFormat="1" x14ac:dyDescent="0.25">
      <c r="B221" s="20">
        <f t="shared" si="33"/>
        <v>188</v>
      </c>
      <c r="C221" s="71">
        <f t="shared" si="34"/>
        <v>8</v>
      </c>
      <c r="D221" s="16">
        <f t="shared" si="35"/>
        <v>2034</v>
      </c>
      <c r="E221" s="17">
        <f t="shared" si="36"/>
        <v>49157</v>
      </c>
      <c r="F221" s="1">
        <f t="shared" si="37"/>
        <v>417.92</v>
      </c>
      <c r="G221" s="1">
        <f t="shared" si="38"/>
        <v>104348.27</v>
      </c>
      <c r="H221" s="1"/>
      <c r="I221" s="1">
        <f t="shared" si="39"/>
        <v>536.91</v>
      </c>
      <c r="J221" s="1">
        <f t="shared" si="40"/>
        <v>75159.77</v>
      </c>
      <c r="K221" s="1">
        <f t="shared" si="41"/>
        <v>179508.04</v>
      </c>
      <c r="L221" s="1"/>
      <c r="M221" s="19">
        <f t="shared" si="30"/>
        <v>0</v>
      </c>
      <c r="N221" s="1">
        <f t="shared" si="42"/>
        <v>124840.23</v>
      </c>
      <c r="O221" s="1">
        <f t="shared" si="43"/>
        <v>124840.23</v>
      </c>
      <c r="P221" s="16">
        <f t="shared" si="31"/>
        <v>16</v>
      </c>
      <c r="Q221" s="86">
        <f t="shared" si="32"/>
        <v>0</v>
      </c>
      <c r="R221" s="7"/>
      <c r="S221" s="80">
        <f t="shared" si="44"/>
        <v>954.82999999999993</v>
      </c>
      <c r="T221" s="1"/>
    </row>
    <row r="222" spans="2:20" customFormat="1" x14ac:dyDescent="0.25">
      <c r="B222" s="20">
        <f t="shared" si="33"/>
        <v>189</v>
      </c>
      <c r="C222" s="71">
        <f t="shared" si="34"/>
        <v>9</v>
      </c>
      <c r="D222" s="16">
        <f t="shared" si="35"/>
        <v>2034</v>
      </c>
      <c r="E222" s="17">
        <f t="shared" si="36"/>
        <v>49188</v>
      </c>
      <c r="F222" s="1">
        <f t="shared" si="37"/>
        <v>416.13</v>
      </c>
      <c r="G222" s="1">
        <f t="shared" si="38"/>
        <v>104764.4</v>
      </c>
      <c r="H222" s="1"/>
      <c r="I222" s="1">
        <f t="shared" si="39"/>
        <v>538.70000000000005</v>
      </c>
      <c r="J222" s="1">
        <f t="shared" si="40"/>
        <v>75698.47</v>
      </c>
      <c r="K222" s="1">
        <f t="shared" si="41"/>
        <v>180462.87</v>
      </c>
      <c r="L222" s="1"/>
      <c r="M222" s="19">
        <f t="shared" si="30"/>
        <v>0</v>
      </c>
      <c r="N222" s="1">
        <f t="shared" si="42"/>
        <v>124301.53</v>
      </c>
      <c r="O222" s="1">
        <f t="shared" si="43"/>
        <v>124301.53</v>
      </c>
      <c r="P222" s="16">
        <f t="shared" si="31"/>
        <v>16</v>
      </c>
      <c r="Q222" s="86">
        <f t="shared" si="32"/>
        <v>0</v>
      </c>
      <c r="R222" s="7"/>
      <c r="S222" s="80">
        <f t="shared" si="44"/>
        <v>954.83</v>
      </c>
      <c r="T222" s="1"/>
    </row>
    <row r="223" spans="2:20" customFormat="1" x14ac:dyDescent="0.25">
      <c r="B223" s="20">
        <f t="shared" si="33"/>
        <v>190</v>
      </c>
      <c r="C223" s="71">
        <f t="shared" si="34"/>
        <v>10</v>
      </c>
      <c r="D223" s="16">
        <f t="shared" si="35"/>
        <v>2034</v>
      </c>
      <c r="E223" s="17">
        <f t="shared" si="36"/>
        <v>49218</v>
      </c>
      <c r="F223" s="1">
        <f t="shared" si="37"/>
        <v>414.34</v>
      </c>
      <c r="G223" s="1">
        <f t="shared" si="38"/>
        <v>105178.74</v>
      </c>
      <c r="H223" s="1"/>
      <c r="I223" s="1">
        <f t="shared" si="39"/>
        <v>540.49</v>
      </c>
      <c r="J223" s="1">
        <f t="shared" si="40"/>
        <v>76238.960000000006</v>
      </c>
      <c r="K223" s="1">
        <f t="shared" si="41"/>
        <v>181417.7</v>
      </c>
      <c r="L223" s="1"/>
      <c r="M223" s="19">
        <f t="shared" si="30"/>
        <v>0</v>
      </c>
      <c r="N223" s="1">
        <f t="shared" si="42"/>
        <v>123761.04</v>
      </c>
      <c r="O223" s="1">
        <f t="shared" si="43"/>
        <v>123761.04</v>
      </c>
      <c r="P223" s="16">
        <f t="shared" si="31"/>
        <v>16</v>
      </c>
      <c r="Q223" s="86">
        <f t="shared" si="32"/>
        <v>0</v>
      </c>
      <c r="R223" s="7"/>
      <c r="S223" s="80">
        <f t="shared" si="44"/>
        <v>954.82999999999993</v>
      </c>
      <c r="T223" s="1"/>
    </row>
    <row r="224" spans="2:20" customFormat="1" x14ac:dyDescent="0.25">
      <c r="B224" s="20">
        <f t="shared" si="33"/>
        <v>191</v>
      </c>
      <c r="C224" s="71">
        <f t="shared" si="34"/>
        <v>11</v>
      </c>
      <c r="D224" s="16">
        <f t="shared" si="35"/>
        <v>2034</v>
      </c>
      <c r="E224" s="17">
        <f t="shared" si="36"/>
        <v>49249</v>
      </c>
      <c r="F224" s="1">
        <f t="shared" si="37"/>
        <v>412.54</v>
      </c>
      <c r="G224" s="1">
        <f t="shared" si="38"/>
        <v>105591.28</v>
      </c>
      <c r="H224" s="1"/>
      <c r="I224" s="1">
        <f t="shared" si="39"/>
        <v>542.29</v>
      </c>
      <c r="J224" s="1">
        <f t="shared" si="40"/>
        <v>76781.25</v>
      </c>
      <c r="K224" s="1">
        <f t="shared" si="41"/>
        <v>182372.53</v>
      </c>
      <c r="L224" s="1"/>
      <c r="M224" s="19">
        <f t="shared" si="30"/>
        <v>0</v>
      </c>
      <c r="N224" s="1">
        <f t="shared" si="42"/>
        <v>123218.75</v>
      </c>
      <c r="O224" s="1">
        <f t="shared" si="43"/>
        <v>123218.75</v>
      </c>
      <c r="P224" s="16">
        <f t="shared" si="31"/>
        <v>16</v>
      </c>
      <c r="Q224" s="86">
        <f t="shared" si="32"/>
        <v>0</v>
      </c>
      <c r="R224" s="7"/>
      <c r="S224" s="80">
        <f t="shared" si="44"/>
        <v>954.82999999999993</v>
      </c>
      <c r="T224" s="1"/>
    </row>
    <row r="225" spans="2:20" customFormat="1" x14ac:dyDescent="0.25">
      <c r="B225" s="20">
        <f t="shared" si="33"/>
        <v>192</v>
      </c>
      <c r="C225" s="71">
        <f t="shared" si="34"/>
        <v>12</v>
      </c>
      <c r="D225" s="16">
        <f t="shared" si="35"/>
        <v>2034</v>
      </c>
      <c r="E225" s="17">
        <f t="shared" si="36"/>
        <v>49279</v>
      </c>
      <c r="F225" s="1">
        <f t="shared" si="37"/>
        <v>410.73</v>
      </c>
      <c r="G225" s="1">
        <f t="shared" si="38"/>
        <v>106002.01</v>
      </c>
      <c r="H225" s="1"/>
      <c r="I225" s="1">
        <f t="shared" si="39"/>
        <v>544.1</v>
      </c>
      <c r="J225" s="1">
        <f t="shared" si="40"/>
        <v>77325.350000000006</v>
      </c>
      <c r="K225" s="1">
        <f t="shared" si="41"/>
        <v>183327.35999999999</v>
      </c>
      <c r="L225" s="1"/>
      <c r="M225" s="19">
        <f t="shared" si="30"/>
        <v>0</v>
      </c>
      <c r="N225" s="1">
        <f t="shared" si="42"/>
        <v>122674.65</v>
      </c>
      <c r="O225" s="1">
        <f t="shared" si="43"/>
        <v>122674.65</v>
      </c>
      <c r="P225" s="16">
        <f t="shared" si="31"/>
        <v>16</v>
      </c>
      <c r="Q225" s="86">
        <f t="shared" si="32"/>
        <v>0</v>
      </c>
      <c r="R225" s="7"/>
      <c r="S225" s="80">
        <f t="shared" si="44"/>
        <v>954.83</v>
      </c>
      <c r="T225" s="1"/>
    </row>
    <row r="226" spans="2:20" customFormat="1" x14ac:dyDescent="0.25">
      <c r="B226" s="20">
        <f t="shared" si="33"/>
        <v>193</v>
      </c>
      <c r="C226" s="71">
        <f t="shared" si="34"/>
        <v>1</v>
      </c>
      <c r="D226" s="16">
        <f t="shared" si="35"/>
        <v>2035</v>
      </c>
      <c r="E226" s="17">
        <f t="shared" si="36"/>
        <v>49310</v>
      </c>
      <c r="F226" s="1">
        <f t="shared" si="37"/>
        <v>408.92</v>
      </c>
      <c r="G226" s="1">
        <f t="shared" si="38"/>
        <v>106410.93</v>
      </c>
      <c r="H226" s="1"/>
      <c r="I226" s="1">
        <f t="shared" si="39"/>
        <v>545.91</v>
      </c>
      <c r="J226" s="1">
        <f t="shared" si="40"/>
        <v>77871.259999999995</v>
      </c>
      <c r="K226" s="1">
        <f t="shared" si="41"/>
        <v>184282.19</v>
      </c>
      <c r="L226" s="1"/>
      <c r="M226" s="19">
        <f t="shared" ref="M226:M289" si="45">IF(O225&gt;$N$14,IF(O225&gt;=(I226+$N$14),$N$14,(O225-I226)),0)</f>
        <v>0</v>
      </c>
      <c r="N226" s="1">
        <f t="shared" si="42"/>
        <v>122128.74</v>
      </c>
      <c r="O226" s="1">
        <f t="shared" si="43"/>
        <v>122128.74</v>
      </c>
      <c r="P226" s="16">
        <f t="shared" ref="P226:P289" si="46">ROUND(DATEDIF($E$34,E226,"y"),1)+1</f>
        <v>17</v>
      </c>
      <c r="Q226" s="86">
        <f t="shared" ref="Q226:Q289" si="47">IF(AND(O226=0,F226&gt;0),"Final Payment# " &amp; B226 &amp; "; Year #" &amp; P226 &amp; "; Date: " &amp; TEXT(E226,"m/d/yyyy"),0)</f>
        <v>0</v>
      </c>
      <c r="R226" s="7"/>
      <c r="S226" s="80">
        <f t="shared" si="44"/>
        <v>954.82999999999993</v>
      </c>
      <c r="T226" s="1"/>
    </row>
    <row r="227" spans="2:20" customFormat="1" x14ac:dyDescent="0.25">
      <c r="B227" s="20">
        <f t="shared" ref="B227:B290" si="48">+B226+1</f>
        <v>194</v>
      </c>
      <c r="C227" s="71">
        <f t="shared" ref="C227:C290" si="49">IF(C226&gt;=(12.99999-12/$K$13), 1,  C226+12/$K$13)</f>
        <v>2</v>
      </c>
      <c r="D227" s="16">
        <f t="shared" ref="D227:D290" si="50">IF(AND(C227=1, B227&gt;1),D226+1,D226)</f>
        <v>2035</v>
      </c>
      <c r="E227" s="17">
        <f t="shared" ref="E227:E290" si="51">DATE(D227,TRUNC(C227),1+(C227-TRUNC(C227))* (IF(TRUNC(C227)=2,28.5,IF(OR(TRUNC(C227)=1,TRUNC(C227)=3,TRUNC(C227)=5,TRUNC(C227)=7,TRUNC(C227)=8,TRUNC(C227)=10,TRUNC(C227)=12),31,30))))</f>
        <v>49341</v>
      </c>
      <c r="F227" s="1">
        <f t="shared" ref="F227:F290" si="52">ROUND(IF(O226&gt;0,($F$14/($K$13*100)*O226),0),2)</f>
        <v>407.1</v>
      </c>
      <c r="G227" s="1">
        <f t="shared" ref="G227:G290" si="53">ROUND(IF(O226&gt;0,+F227+G226,0),2)</f>
        <v>106818.03</v>
      </c>
      <c r="H227" s="1"/>
      <c r="I227" s="1">
        <f t="shared" ref="I227:I290" si="54">ROUND(IF(O226&gt;0,IF(O226&gt;($K$14+F227),$K$14-F227,O226),0),2)</f>
        <v>547.73</v>
      </c>
      <c r="J227" s="1">
        <f t="shared" ref="J227:J290" si="55">ROUND(IF(O226&gt;0,+J226+I227+M227,0),2)</f>
        <v>78418.990000000005</v>
      </c>
      <c r="K227" s="1">
        <f t="shared" ref="K227:K290" si="56">ROUND(IF(O226&gt;0,J227+G227,0),2)</f>
        <v>185237.02</v>
      </c>
      <c r="L227" s="1"/>
      <c r="M227" s="19">
        <f t="shared" si="45"/>
        <v>0</v>
      </c>
      <c r="N227" s="1">
        <f t="shared" ref="N227:N290" si="57">ROUND(IF(O226&gt;0,+N226-I227,0),2)</f>
        <v>121581.01</v>
      </c>
      <c r="O227" s="1">
        <f t="shared" ref="O227:O290" si="58">ROUND(IF(O226&gt;0,(+O226-I227-M227),0),2)</f>
        <v>121581.01</v>
      </c>
      <c r="P227" s="16">
        <f t="shared" si="46"/>
        <v>17</v>
      </c>
      <c r="Q227" s="86">
        <f t="shared" si="47"/>
        <v>0</v>
      </c>
      <c r="R227" s="7"/>
      <c r="S227" s="80">
        <f t="shared" ref="S227:S290" si="59">F227+I227+M227</f>
        <v>954.83</v>
      </c>
      <c r="T227" s="1"/>
    </row>
    <row r="228" spans="2:20" customFormat="1" x14ac:dyDescent="0.25">
      <c r="B228" s="20">
        <f t="shared" si="48"/>
        <v>195</v>
      </c>
      <c r="C228" s="71">
        <f t="shared" si="49"/>
        <v>3</v>
      </c>
      <c r="D228" s="16">
        <f t="shared" si="50"/>
        <v>2035</v>
      </c>
      <c r="E228" s="17">
        <f t="shared" si="51"/>
        <v>49369</v>
      </c>
      <c r="F228" s="1">
        <f t="shared" si="52"/>
        <v>405.27</v>
      </c>
      <c r="G228" s="1">
        <f t="shared" si="53"/>
        <v>107223.3</v>
      </c>
      <c r="H228" s="1"/>
      <c r="I228" s="1">
        <f t="shared" si="54"/>
        <v>549.55999999999995</v>
      </c>
      <c r="J228" s="1">
        <f t="shared" si="55"/>
        <v>78968.55</v>
      </c>
      <c r="K228" s="1">
        <f t="shared" si="56"/>
        <v>186191.85</v>
      </c>
      <c r="L228" s="1"/>
      <c r="M228" s="19">
        <f t="shared" si="45"/>
        <v>0</v>
      </c>
      <c r="N228" s="1">
        <f t="shared" si="57"/>
        <v>121031.45</v>
      </c>
      <c r="O228" s="1">
        <f t="shared" si="58"/>
        <v>121031.45</v>
      </c>
      <c r="P228" s="16">
        <f t="shared" si="46"/>
        <v>17</v>
      </c>
      <c r="Q228" s="86">
        <f t="shared" si="47"/>
        <v>0</v>
      </c>
      <c r="R228" s="7"/>
      <c r="S228" s="80">
        <f t="shared" si="59"/>
        <v>954.82999999999993</v>
      </c>
      <c r="T228" s="1"/>
    </row>
    <row r="229" spans="2:20" customFormat="1" x14ac:dyDescent="0.25">
      <c r="B229" s="20">
        <f t="shared" si="48"/>
        <v>196</v>
      </c>
      <c r="C229" s="71">
        <f t="shared" si="49"/>
        <v>4</v>
      </c>
      <c r="D229" s="16">
        <f t="shared" si="50"/>
        <v>2035</v>
      </c>
      <c r="E229" s="17">
        <f t="shared" si="51"/>
        <v>49400</v>
      </c>
      <c r="F229" s="1">
        <f t="shared" si="52"/>
        <v>403.44</v>
      </c>
      <c r="G229" s="1">
        <f t="shared" si="53"/>
        <v>107626.74</v>
      </c>
      <c r="H229" s="1"/>
      <c r="I229" s="1">
        <f t="shared" si="54"/>
        <v>551.39</v>
      </c>
      <c r="J229" s="1">
        <f t="shared" si="55"/>
        <v>79519.94</v>
      </c>
      <c r="K229" s="1">
        <f t="shared" si="56"/>
        <v>187146.68</v>
      </c>
      <c r="L229" s="1"/>
      <c r="M229" s="19">
        <f t="shared" si="45"/>
        <v>0</v>
      </c>
      <c r="N229" s="1">
        <f t="shared" si="57"/>
        <v>120480.06</v>
      </c>
      <c r="O229" s="1">
        <f t="shared" si="58"/>
        <v>120480.06</v>
      </c>
      <c r="P229" s="16">
        <f t="shared" si="46"/>
        <v>17</v>
      </c>
      <c r="Q229" s="86">
        <f t="shared" si="47"/>
        <v>0</v>
      </c>
      <c r="R229" s="7"/>
      <c r="S229" s="80">
        <f t="shared" si="59"/>
        <v>954.82999999999993</v>
      </c>
      <c r="T229" s="1"/>
    </row>
    <row r="230" spans="2:20" customFormat="1" x14ac:dyDescent="0.25">
      <c r="B230" s="20">
        <f t="shared" si="48"/>
        <v>197</v>
      </c>
      <c r="C230" s="71">
        <f t="shared" si="49"/>
        <v>5</v>
      </c>
      <c r="D230" s="16">
        <f t="shared" si="50"/>
        <v>2035</v>
      </c>
      <c r="E230" s="17">
        <f t="shared" si="51"/>
        <v>49430</v>
      </c>
      <c r="F230" s="1">
        <f t="shared" si="52"/>
        <v>401.6</v>
      </c>
      <c r="G230" s="1">
        <f t="shared" si="53"/>
        <v>108028.34</v>
      </c>
      <c r="H230" s="1"/>
      <c r="I230" s="1">
        <f t="shared" si="54"/>
        <v>553.23</v>
      </c>
      <c r="J230" s="1">
        <f t="shared" si="55"/>
        <v>80073.17</v>
      </c>
      <c r="K230" s="1">
        <f t="shared" si="56"/>
        <v>188101.51</v>
      </c>
      <c r="L230" s="1"/>
      <c r="M230" s="19">
        <f t="shared" si="45"/>
        <v>0</v>
      </c>
      <c r="N230" s="1">
        <f t="shared" si="57"/>
        <v>119926.83</v>
      </c>
      <c r="O230" s="1">
        <f t="shared" si="58"/>
        <v>119926.83</v>
      </c>
      <c r="P230" s="16">
        <f t="shared" si="46"/>
        <v>17</v>
      </c>
      <c r="Q230" s="86">
        <f t="shared" si="47"/>
        <v>0</v>
      </c>
      <c r="R230" s="7"/>
      <c r="S230" s="80">
        <f t="shared" si="59"/>
        <v>954.83</v>
      </c>
      <c r="T230" s="1"/>
    </row>
    <row r="231" spans="2:20" customFormat="1" x14ac:dyDescent="0.25">
      <c r="B231" s="20">
        <f t="shared" si="48"/>
        <v>198</v>
      </c>
      <c r="C231" s="71">
        <f t="shared" si="49"/>
        <v>6</v>
      </c>
      <c r="D231" s="16">
        <f t="shared" si="50"/>
        <v>2035</v>
      </c>
      <c r="E231" s="17">
        <f t="shared" si="51"/>
        <v>49461</v>
      </c>
      <c r="F231" s="1">
        <f t="shared" si="52"/>
        <v>399.76</v>
      </c>
      <c r="G231" s="1">
        <f t="shared" si="53"/>
        <v>108428.1</v>
      </c>
      <c r="H231" s="1"/>
      <c r="I231" s="1">
        <f t="shared" si="54"/>
        <v>555.07000000000005</v>
      </c>
      <c r="J231" s="1">
        <f t="shared" si="55"/>
        <v>80628.240000000005</v>
      </c>
      <c r="K231" s="1">
        <f t="shared" si="56"/>
        <v>189056.34</v>
      </c>
      <c r="L231" s="1"/>
      <c r="M231" s="19">
        <f t="shared" si="45"/>
        <v>0</v>
      </c>
      <c r="N231" s="1">
        <f t="shared" si="57"/>
        <v>119371.76</v>
      </c>
      <c r="O231" s="1">
        <f t="shared" si="58"/>
        <v>119371.76</v>
      </c>
      <c r="P231" s="16">
        <f t="shared" si="46"/>
        <v>17</v>
      </c>
      <c r="Q231" s="86">
        <f t="shared" si="47"/>
        <v>0</v>
      </c>
      <c r="R231" s="7"/>
      <c r="S231" s="80">
        <f t="shared" si="59"/>
        <v>954.83</v>
      </c>
      <c r="T231" s="1"/>
    </row>
    <row r="232" spans="2:20" customFormat="1" x14ac:dyDescent="0.25">
      <c r="B232" s="20">
        <f t="shared" si="48"/>
        <v>199</v>
      </c>
      <c r="C232" s="71">
        <f t="shared" si="49"/>
        <v>7</v>
      </c>
      <c r="D232" s="16">
        <f t="shared" si="50"/>
        <v>2035</v>
      </c>
      <c r="E232" s="17">
        <f t="shared" si="51"/>
        <v>49491</v>
      </c>
      <c r="F232" s="1">
        <f t="shared" si="52"/>
        <v>397.91</v>
      </c>
      <c r="G232" s="1">
        <f t="shared" si="53"/>
        <v>108826.01</v>
      </c>
      <c r="H232" s="1"/>
      <c r="I232" s="1">
        <f t="shared" si="54"/>
        <v>556.91999999999996</v>
      </c>
      <c r="J232" s="1">
        <f t="shared" si="55"/>
        <v>81185.16</v>
      </c>
      <c r="K232" s="1">
        <f t="shared" si="56"/>
        <v>190011.17</v>
      </c>
      <c r="L232" s="1"/>
      <c r="M232" s="19">
        <f t="shared" si="45"/>
        <v>0</v>
      </c>
      <c r="N232" s="1">
        <f t="shared" si="57"/>
        <v>118814.84</v>
      </c>
      <c r="O232" s="1">
        <f t="shared" si="58"/>
        <v>118814.84</v>
      </c>
      <c r="P232" s="16">
        <f t="shared" si="46"/>
        <v>17</v>
      </c>
      <c r="Q232" s="86">
        <f t="shared" si="47"/>
        <v>0</v>
      </c>
      <c r="R232" s="7"/>
      <c r="S232" s="80">
        <f t="shared" si="59"/>
        <v>954.82999999999993</v>
      </c>
      <c r="T232" s="1"/>
    </row>
    <row r="233" spans="2:20" customFormat="1" x14ac:dyDescent="0.25">
      <c r="B233" s="20">
        <f t="shared" si="48"/>
        <v>200</v>
      </c>
      <c r="C233" s="71">
        <f t="shared" si="49"/>
        <v>8</v>
      </c>
      <c r="D233" s="16">
        <f t="shared" si="50"/>
        <v>2035</v>
      </c>
      <c r="E233" s="17">
        <f t="shared" si="51"/>
        <v>49522</v>
      </c>
      <c r="F233" s="1">
        <f t="shared" si="52"/>
        <v>396.05</v>
      </c>
      <c r="G233" s="1">
        <f t="shared" si="53"/>
        <v>109222.06</v>
      </c>
      <c r="H233" s="1"/>
      <c r="I233" s="1">
        <f t="shared" si="54"/>
        <v>558.78</v>
      </c>
      <c r="J233" s="1">
        <f t="shared" si="55"/>
        <v>81743.94</v>
      </c>
      <c r="K233" s="1">
        <f t="shared" si="56"/>
        <v>190966</v>
      </c>
      <c r="L233" s="1"/>
      <c r="M233" s="19">
        <f t="shared" si="45"/>
        <v>0</v>
      </c>
      <c r="N233" s="1">
        <f t="shared" si="57"/>
        <v>118256.06</v>
      </c>
      <c r="O233" s="1">
        <f t="shared" si="58"/>
        <v>118256.06</v>
      </c>
      <c r="P233" s="16">
        <f t="shared" si="46"/>
        <v>17</v>
      </c>
      <c r="Q233" s="86">
        <f t="shared" si="47"/>
        <v>0</v>
      </c>
      <c r="R233" s="7"/>
      <c r="S233" s="80">
        <f t="shared" si="59"/>
        <v>954.82999999999993</v>
      </c>
      <c r="T233" s="1"/>
    </row>
    <row r="234" spans="2:20" customFormat="1" x14ac:dyDescent="0.25">
      <c r="B234" s="20">
        <f t="shared" si="48"/>
        <v>201</v>
      </c>
      <c r="C234" s="71">
        <f t="shared" si="49"/>
        <v>9</v>
      </c>
      <c r="D234" s="16">
        <f t="shared" si="50"/>
        <v>2035</v>
      </c>
      <c r="E234" s="17">
        <f t="shared" si="51"/>
        <v>49553</v>
      </c>
      <c r="F234" s="1">
        <f t="shared" si="52"/>
        <v>394.19</v>
      </c>
      <c r="G234" s="1">
        <f t="shared" si="53"/>
        <v>109616.25</v>
      </c>
      <c r="H234" s="1"/>
      <c r="I234" s="1">
        <f t="shared" si="54"/>
        <v>560.64</v>
      </c>
      <c r="J234" s="1">
        <f t="shared" si="55"/>
        <v>82304.58</v>
      </c>
      <c r="K234" s="1">
        <f t="shared" si="56"/>
        <v>191920.83</v>
      </c>
      <c r="L234" s="1"/>
      <c r="M234" s="19">
        <f t="shared" si="45"/>
        <v>0</v>
      </c>
      <c r="N234" s="1">
        <f t="shared" si="57"/>
        <v>117695.42</v>
      </c>
      <c r="O234" s="1">
        <f t="shared" si="58"/>
        <v>117695.42</v>
      </c>
      <c r="P234" s="16">
        <f t="shared" si="46"/>
        <v>17</v>
      </c>
      <c r="Q234" s="86">
        <f t="shared" si="47"/>
        <v>0</v>
      </c>
      <c r="R234" s="7"/>
      <c r="S234" s="80">
        <f t="shared" si="59"/>
        <v>954.82999999999993</v>
      </c>
      <c r="T234" s="1"/>
    </row>
    <row r="235" spans="2:20" customFormat="1" x14ac:dyDescent="0.25">
      <c r="B235" s="20">
        <f t="shared" si="48"/>
        <v>202</v>
      </c>
      <c r="C235" s="71">
        <f t="shared" si="49"/>
        <v>10</v>
      </c>
      <c r="D235" s="16">
        <f t="shared" si="50"/>
        <v>2035</v>
      </c>
      <c r="E235" s="17">
        <f t="shared" si="51"/>
        <v>49583</v>
      </c>
      <c r="F235" s="1">
        <f t="shared" si="52"/>
        <v>392.32</v>
      </c>
      <c r="G235" s="1">
        <f t="shared" si="53"/>
        <v>110008.57</v>
      </c>
      <c r="H235" s="1"/>
      <c r="I235" s="1">
        <f t="shared" si="54"/>
        <v>562.51</v>
      </c>
      <c r="J235" s="1">
        <f t="shared" si="55"/>
        <v>82867.09</v>
      </c>
      <c r="K235" s="1">
        <f t="shared" si="56"/>
        <v>192875.66</v>
      </c>
      <c r="L235" s="1"/>
      <c r="M235" s="19">
        <f t="shared" si="45"/>
        <v>0</v>
      </c>
      <c r="N235" s="1">
        <f t="shared" si="57"/>
        <v>117132.91</v>
      </c>
      <c r="O235" s="1">
        <f t="shared" si="58"/>
        <v>117132.91</v>
      </c>
      <c r="P235" s="16">
        <f t="shared" si="46"/>
        <v>17</v>
      </c>
      <c r="Q235" s="86">
        <f t="shared" si="47"/>
        <v>0</v>
      </c>
      <c r="R235" s="7"/>
      <c r="S235" s="80">
        <f t="shared" si="59"/>
        <v>954.82999999999993</v>
      </c>
      <c r="T235" s="1"/>
    </row>
    <row r="236" spans="2:20" customFormat="1" x14ac:dyDescent="0.25">
      <c r="B236" s="20">
        <f t="shared" si="48"/>
        <v>203</v>
      </c>
      <c r="C236" s="71">
        <f t="shared" si="49"/>
        <v>11</v>
      </c>
      <c r="D236" s="16">
        <f t="shared" si="50"/>
        <v>2035</v>
      </c>
      <c r="E236" s="17">
        <f t="shared" si="51"/>
        <v>49614</v>
      </c>
      <c r="F236" s="1">
        <f t="shared" si="52"/>
        <v>390.44</v>
      </c>
      <c r="G236" s="1">
        <f t="shared" si="53"/>
        <v>110399.01</v>
      </c>
      <c r="H236" s="1"/>
      <c r="I236" s="1">
        <f t="shared" si="54"/>
        <v>564.39</v>
      </c>
      <c r="J236" s="1">
        <f t="shared" si="55"/>
        <v>83431.48</v>
      </c>
      <c r="K236" s="1">
        <f t="shared" si="56"/>
        <v>193830.49</v>
      </c>
      <c r="L236" s="1"/>
      <c r="M236" s="19">
        <f t="shared" si="45"/>
        <v>0</v>
      </c>
      <c r="N236" s="1">
        <f t="shared" si="57"/>
        <v>116568.52</v>
      </c>
      <c r="O236" s="1">
        <f t="shared" si="58"/>
        <v>116568.52</v>
      </c>
      <c r="P236" s="16">
        <f t="shared" si="46"/>
        <v>17</v>
      </c>
      <c r="Q236" s="86">
        <f t="shared" si="47"/>
        <v>0</v>
      </c>
      <c r="R236" s="7"/>
      <c r="S236" s="80">
        <f t="shared" si="59"/>
        <v>954.82999999999993</v>
      </c>
      <c r="T236" s="1"/>
    </row>
    <row r="237" spans="2:20" customFormat="1" x14ac:dyDescent="0.25">
      <c r="B237" s="20">
        <f t="shared" si="48"/>
        <v>204</v>
      </c>
      <c r="C237" s="71">
        <f t="shared" si="49"/>
        <v>12</v>
      </c>
      <c r="D237" s="16">
        <f t="shared" si="50"/>
        <v>2035</v>
      </c>
      <c r="E237" s="17">
        <f t="shared" si="51"/>
        <v>49644</v>
      </c>
      <c r="F237" s="1">
        <f t="shared" si="52"/>
        <v>388.56</v>
      </c>
      <c r="G237" s="1">
        <f t="shared" si="53"/>
        <v>110787.57</v>
      </c>
      <c r="H237" s="1"/>
      <c r="I237" s="1">
        <f t="shared" si="54"/>
        <v>566.27</v>
      </c>
      <c r="J237" s="1">
        <f t="shared" si="55"/>
        <v>83997.75</v>
      </c>
      <c r="K237" s="1">
        <f t="shared" si="56"/>
        <v>194785.32</v>
      </c>
      <c r="L237" s="1"/>
      <c r="M237" s="19">
        <f t="shared" si="45"/>
        <v>0</v>
      </c>
      <c r="N237" s="1">
        <f t="shared" si="57"/>
        <v>116002.25</v>
      </c>
      <c r="O237" s="1">
        <f t="shared" si="58"/>
        <v>116002.25</v>
      </c>
      <c r="P237" s="16">
        <f t="shared" si="46"/>
        <v>17</v>
      </c>
      <c r="Q237" s="86">
        <f t="shared" si="47"/>
        <v>0</v>
      </c>
      <c r="R237" s="7"/>
      <c r="S237" s="80">
        <f t="shared" si="59"/>
        <v>954.82999999999993</v>
      </c>
      <c r="T237" s="1"/>
    </row>
    <row r="238" spans="2:20" customFormat="1" x14ac:dyDescent="0.25">
      <c r="B238" s="20">
        <f t="shared" si="48"/>
        <v>205</v>
      </c>
      <c r="C238" s="71">
        <f t="shared" si="49"/>
        <v>1</v>
      </c>
      <c r="D238" s="16">
        <f t="shared" si="50"/>
        <v>2036</v>
      </c>
      <c r="E238" s="17">
        <f t="shared" si="51"/>
        <v>49675</v>
      </c>
      <c r="F238" s="1">
        <f t="shared" si="52"/>
        <v>386.67</v>
      </c>
      <c r="G238" s="1">
        <f t="shared" si="53"/>
        <v>111174.24</v>
      </c>
      <c r="H238" s="1"/>
      <c r="I238" s="1">
        <f t="shared" si="54"/>
        <v>568.16</v>
      </c>
      <c r="J238" s="1">
        <f t="shared" si="55"/>
        <v>84565.91</v>
      </c>
      <c r="K238" s="1">
        <f t="shared" si="56"/>
        <v>195740.15</v>
      </c>
      <c r="L238" s="1"/>
      <c r="M238" s="19">
        <f t="shared" si="45"/>
        <v>0</v>
      </c>
      <c r="N238" s="1">
        <f t="shared" si="57"/>
        <v>115434.09</v>
      </c>
      <c r="O238" s="1">
        <f t="shared" si="58"/>
        <v>115434.09</v>
      </c>
      <c r="P238" s="16">
        <f t="shared" si="46"/>
        <v>18</v>
      </c>
      <c r="Q238" s="86">
        <f t="shared" si="47"/>
        <v>0</v>
      </c>
      <c r="R238" s="7"/>
      <c r="S238" s="80">
        <f t="shared" si="59"/>
        <v>954.82999999999993</v>
      </c>
      <c r="T238" s="1"/>
    </row>
    <row r="239" spans="2:20" customFormat="1" x14ac:dyDescent="0.25">
      <c r="B239" s="20">
        <f t="shared" si="48"/>
        <v>206</v>
      </c>
      <c r="C239" s="71">
        <f t="shared" si="49"/>
        <v>2</v>
      </c>
      <c r="D239" s="16">
        <f t="shared" si="50"/>
        <v>2036</v>
      </c>
      <c r="E239" s="17">
        <f t="shared" si="51"/>
        <v>49706</v>
      </c>
      <c r="F239" s="1">
        <f t="shared" si="52"/>
        <v>384.78</v>
      </c>
      <c r="G239" s="1">
        <f t="shared" si="53"/>
        <v>111559.02</v>
      </c>
      <c r="H239" s="1"/>
      <c r="I239" s="1">
        <f t="shared" si="54"/>
        <v>570.04999999999995</v>
      </c>
      <c r="J239" s="1">
        <f t="shared" si="55"/>
        <v>85135.96</v>
      </c>
      <c r="K239" s="1">
        <f t="shared" si="56"/>
        <v>196694.98</v>
      </c>
      <c r="L239" s="1"/>
      <c r="M239" s="19">
        <f t="shared" si="45"/>
        <v>0</v>
      </c>
      <c r="N239" s="1">
        <f t="shared" si="57"/>
        <v>114864.04</v>
      </c>
      <c r="O239" s="1">
        <f t="shared" si="58"/>
        <v>114864.04</v>
      </c>
      <c r="P239" s="16">
        <f t="shared" si="46"/>
        <v>18</v>
      </c>
      <c r="Q239" s="86">
        <f t="shared" si="47"/>
        <v>0</v>
      </c>
      <c r="R239" s="7"/>
      <c r="S239" s="80">
        <f t="shared" si="59"/>
        <v>954.82999999999993</v>
      </c>
      <c r="T239" s="1"/>
    </row>
    <row r="240" spans="2:20" customFormat="1" x14ac:dyDescent="0.25">
      <c r="B240" s="20">
        <f t="shared" si="48"/>
        <v>207</v>
      </c>
      <c r="C240" s="71">
        <f t="shared" si="49"/>
        <v>3</v>
      </c>
      <c r="D240" s="16">
        <f t="shared" si="50"/>
        <v>2036</v>
      </c>
      <c r="E240" s="17">
        <f t="shared" si="51"/>
        <v>49735</v>
      </c>
      <c r="F240" s="1">
        <f t="shared" si="52"/>
        <v>382.88</v>
      </c>
      <c r="G240" s="1">
        <f t="shared" si="53"/>
        <v>111941.9</v>
      </c>
      <c r="H240" s="1"/>
      <c r="I240" s="1">
        <f t="shared" si="54"/>
        <v>571.95000000000005</v>
      </c>
      <c r="J240" s="1">
        <f t="shared" si="55"/>
        <v>85707.91</v>
      </c>
      <c r="K240" s="1">
        <f t="shared" si="56"/>
        <v>197649.81</v>
      </c>
      <c r="L240" s="1"/>
      <c r="M240" s="19">
        <f t="shared" si="45"/>
        <v>0</v>
      </c>
      <c r="N240" s="1">
        <f t="shared" si="57"/>
        <v>114292.09</v>
      </c>
      <c r="O240" s="1">
        <f t="shared" si="58"/>
        <v>114292.09</v>
      </c>
      <c r="P240" s="16">
        <f t="shared" si="46"/>
        <v>18</v>
      </c>
      <c r="Q240" s="86">
        <f t="shared" si="47"/>
        <v>0</v>
      </c>
      <c r="R240" s="7"/>
      <c r="S240" s="80">
        <f t="shared" si="59"/>
        <v>954.83</v>
      </c>
      <c r="T240" s="1"/>
    </row>
    <row r="241" spans="2:20" customFormat="1" x14ac:dyDescent="0.25">
      <c r="B241" s="20">
        <f t="shared" si="48"/>
        <v>208</v>
      </c>
      <c r="C241" s="71">
        <f t="shared" si="49"/>
        <v>4</v>
      </c>
      <c r="D241" s="16">
        <f t="shared" si="50"/>
        <v>2036</v>
      </c>
      <c r="E241" s="17">
        <f t="shared" si="51"/>
        <v>49766</v>
      </c>
      <c r="F241" s="1">
        <f t="shared" si="52"/>
        <v>380.97</v>
      </c>
      <c r="G241" s="1">
        <f t="shared" si="53"/>
        <v>112322.87</v>
      </c>
      <c r="H241" s="1"/>
      <c r="I241" s="1">
        <f t="shared" si="54"/>
        <v>573.86</v>
      </c>
      <c r="J241" s="1">
        <f t="shared" si="55"/>
        <v>86281.77</v>
      </c>
      <c r="K241" s="1">
        <f t="shared" si="56"/>
        <v>198604.64</v>
      </c>
      <c r="L241" s="1"/>
      <c r="M241" s="19">
        <f t="shared" si="45"/>
        <v>0</v>
      </c>
      <c r="N241" s="1">
        <f t="shared" si="57"/>
        <v>113718.23</v>
      </c>
      <c r="O241" s="1">
        <f t="shared" si="58"/>
        <v>113718.23</v>
      </c>
      <c r="P241" s="16">
        <f t="shared" si="46"/>
        <v>18</v>
      </c>
      <c r="Q241" s="86">
        <f t="shared" si="47"/>
        <v>0</v>
      </c>
      <c r="R241" s="7"/>
      <c r="S241" s="80">
        <f t="shared" si="59"/>
        <v>954.83</v>
      </c>
      <c r="T241" s="1"/>
    </row>
    <row r="242" spans="2:20" customFormat="1" x14ac:dyDescent="0.25">
      <c r="B242" s="20">
        <f t="shared" si="48"/>
        <v>209</v>
      </c>
      <c r="C242" s="71">
        <f t="shared" si="49"/>
        <v>5</v>
      </c>
      <c r="D242" s="16">
        <f t="shared" si="50"/>
        <v>2036</v>
      </c>
      <c r="E242" s="17">
        <f t="shared" si="51"/>
        <v>49796</v>
      </c>
      <c r="F242" s="1">
        <f t="shared" si="52"/>
        <v>379.06</v>
      </c>
      <c r="G242" s="1">
        <f t="shared" si="53"/>
        <v>112701.93</v>
      </c>
      <c r="H242" s="1"/>
      <c r="I242" s="1">
        <f t="shared" si="54"/>
        <v>575.77</v>
      </c>
      <c r="J242" s="1">
        <f t="shared" si="55"/>
        <v>86857.54</v>
      </c>
      <c r="K242" s="1">
        <f t="shared" si="56"/>
        <v>199559.47</v>
      </c>
      <c r="L242" s="1"/>
      <c r="M242" s="19">
        <f t="shared" si="45"/>
        <v>0</v>
      </c>
      <c r="N242" s="1">
        <f t="shared" si="57"/>
        <v>113142.46</v>
      </c>
      <c r="O242" s="1">
        <f t="shared" si="58"/>
        <v>113142.46</v>
      </c>
      <c r="P242" s="16">
        <f t="shared" si="46"/>
        <v>18</v>
      </c>
      <c r="Q242" s="86">
        <f t="shared" si="47"/>
        <v>0</v>
      </c>
      <c r="R242" s="7"/>
      <c r="S242" s="80">
        <f t="shared" si="59"/>
        <v>954.82999999999993</v>
      </c>
      <c r="T242" s="1"/>
    </row>
    <row r="243" spans="2:20" customFormat="1" x14ac:dyDescent="0.25">
      <c r="B243" s="20">
        <f t="shared" si="48"/>
        <v>210</v>
      </c>
      <c r="C243" s="71">
        <f t="shared" si="49"/>
        <v>6</v>
      </c>
      <c r="D243" s="16">
        <f t="shared" si="50"/>
        <v>2036</v>
      </c>
      <c r="E243" s="17">
        <f t="shared" si="51"/>
        <v>49827</v>
      </c>
      <c r="F243" s="1">
        <f t="shared" si="52"/>
        <v>377.14</v>
      </c>
      <c r="G243" s="1">
        <f t="shared" si="53"/>
        <v>113079.07</v>
      </c>
      <c r="H243" s="1"/>
      <c r="I243" s="1">
        <f t="shared" si="54"/>
        <v>577.69000000000005</v>
      </c>
      <c r="J243" s="1">
        <f t="shared" si="55"/>
        <v>87435.23</v>
      </c>
      <c r="K243" s="1">
        <f t="shared" si="56"/>
        <v>200514.3</v>
      </c>
      <c r="L243" s="1"/>
      <c r="M243" s="19">
        <f t="shared" si="45"/>
        <v>0</v>
      </c>
      <c r="N243" s="1">
        <f t="shared" si="57"/>
        <v>112564.77</v>
      </c>
      <c r="O243" s="1">
        <f t="shared" si="58"/>
        <v>112564.77</v>
      </c>
      <c r="P243" s="16">
        <f t="shared" si="46"/>
        <v>18</v>
      </c>
      <c r="Q243" s="86">
        <f t="shared" si="47"/>
        <v>0</v>
      </c>
      <c r="R243" s="7"/>
      <c r="S243" s="80">
        <f t="shared" si="59"/>
        <v>954.83</v>
      </c>
      <c r="T243" s="1"/>
    </row>
    <row r="244" spans="2:20" customFormat="1" x14ac:dyDescent="0.25">
      <c r="B244" s="20">
        <f t="shared" si="48"/>
        <v>211</v>
      </c>
      <c r="C244" s="71">
        <f t="shared" si="49"/>
        <v>7</v>
      </c>
      <c r="D244" s="16">
        <f t="shared" si="50"/>
        <v>2036</v>
      </c>
      <c r="E244" s="17">
        <f t="shared" si="51"/>
        <v>49857</v>
      </c>
      <c r="F244" s="1">
        <f t="shared" si="52"/>
        <v>375.22</v>
      </c>
      <c r="G244" s="1">
        <f t="shared" si="53"/>
        <v>113454.29</v>
      </c>
      <c r="H244" s="1"/>
      <c r="I244" s="1">
        <f t="shared" si="54"/>
        <v>579.61</v>
      </c>
      <c r="J244" s="1">
        <f t="shared" si="55"/>
        <v>88014.84</v>
      </c>
      <c r="K244" s="1">
        <f t="shared" si="56"/>
        <v>201469.13</v>
      </c>
      <c r="L244" s="1"/>
      <c r="M244" s="19">
        <f t="shared" si="45"/>
        <v>0</v>
      </c>
      <c r="N244" s="1">
        <f t="shared" si="57"/>
        <v>111985.16</v>
      </c>
      <c r="O244" s="1">
        <f t="shared" si="58"/>
        <v>111985.16</v>
      </c>
      <c r="P244" s="16">
        <f t="shared" si="46"/>
        <v>18</v>
      </c>
      <c r="Q244" s="86">
        <f t="shared" si="47"/>
        <v>0</v>
      </c>
      <c r="R244" s="7"/>
      <c r="S244" s="80">
        <f t="shared" si="59"/>
        <v>954.83</v>
      </c>
      <c r="T244" s="1"/>
    </row>
    <row r="245" spans="2:20" customFormat="1" x14ac:dyDescent="0.25">
      <c r="B245" s="20">
        <f t="shared" si="48"/>
        <v>212</v>
      </c>
      <c r="C245" s="71">
        <f t="shared" si="49"/>
        <v>8</v>
      </c>
      <c r="D245" s="16">
        <f t="shared" si="50"/>
        <v>2036</v>
      </c>
      <c r="E245" s="17">
        <f t="shared" si="51"/>
        <v>49888</v>
      </c>
      <c r="F245" s="1">
        <f t="shared" si="52"/>
        <v>373.28</v>
      </c>
      <c r="G245" s="1">
        <f t="shared" si="53"/>
        <v>113827.57</v>
      </c>
      <c r="H245" s="1"/>
      <c r="I245" s="1">
        <f t="shared" si="54"/>
        <v>581.54999999999995</v>
      </c>
      <c r="J245" s="1">
        <f t="shared" si="55"/>
        <v>88596.39</v>
      </c>
      <c r="K245" s="1">
        <f t="shared" si="56"/>
        <v>202423.96</v>
      </c>
      <c r="L245" s="1"/>
      <c r="M245" s="19">
        <f t="shared" si="45"/>
        <v>0</v>
      </c>
      <c r="N245" s="1">
        <f t="shared" si="57"/>
        <v>111403.61</v>
      </c>
      <c r="O245" s="1">
        <f t="shared" si="58"/>
        <v>111403.61</v>
      </c>
      <c r="P245" s="16">
        <f t="shared" si="46"/>
        <v>18</v>
      </c>
      <c r="Q245" s="86">
        <f t="shared" si="47"/>
        <v>0</v>
      </c>
      <c r="R245" s="7"/>
      <c r="S245" s="80">
        <f t="shared" si="59"/>
        <v>954.82999999999993</v>
      </c>
      <c r="T245" s="1"/>
    </row>
    <row r="246" spans="2:20" customFormat="1" x14ac:dyDescent="0.25">
      <c r="B246" s="20">
        <f t="shared" si="48"/>
        <v>213</v>
      </c>
      <c r="C246" s="71">
        <f t="shared" si="49"/>
        <v>9</v>
      </c>
      <c r="D246" s="16">
        <f t="shared" si="50"/>
        <v>2036</v>
      </c>
      <c r="E246" s="17">
        <f t="shared" si="51"/>
        <v>49919</v>
      </c>
      <c r="F246" s="1">
        <f t="shared" si="52"/>
        <v>371.35</v>
      </c>
      <c r="G246" s="1">
        <f t="shared" si="53"/>
        <v>114198.92</v>
      </c>
      <c r="H246" s="1"/>
      <c r="I246" s="1">
        <f t="shared" si="54"/>
        <v>583.48</v>
      </c>
      <c r="J246" s="1">
        <f t="shared" si="55"/>
        <v>89179.87</v>
      </c>
      <c r="K246" s="1">
        <f t="shared" si="56"/>
        <v>203378.79</v>
      </c>
      <c r="L246" s="1"/>
      <c r="M246" s="19">
        <f t="shared" si="45"/>
        <v>0</v>
      </c>
      <c r="N246" s="1">
        <f t="shared" si="57"/>
        <v>110820.13</v>
      </c>
      <c r="O246" s="1">
        <f t="shared" si="58"/>
        <v>110820.13</v>
      </c>
      <c r="P246" s="16">
        <f t="shared" si="46"/>
        <v>18</v>
      </c>
      <c r="Q246" s="86">
        <f t="shared" si="47"/>
        <v>0</v>
      </c>
      <c r="R246" s="7"/>
      <c r="S246" s="80">
        <f t="shared" si="59"/>
        <v>954.83</v>
      </c>
      <c r="T246" s="1"/>
    </row>
    <row r="247" spans="2:20" customFormat="1" x14ac:dyDescent="0.25">
      <c r="B247" s="20">
        <f t="shared" si="48"/>
        <v>214</v>
      </c>
      <c r="C247" s="71">
        <f t="shared" si="49"/>
        <v>10</v>
      </c>
      <c r="D247" s="16">
        <f t="shared" si="50"/>
        <v>2036</v>
      </c>
      <c r="E247" s="17">
        <f t="shared" si="51"/>
        <v>49949</v>
      </c>
      <c r="F247" s="1">
        <f t="shared" si="52"/>
        <v>369.4</v>
      </c>
      <c r="G247" s="1">
        <f t="shared" si="53"/>
        <v>114568.32000000001</v>
      </c>
      <c r="H247" s="1"/>
      <c r="I247" s="1">
        <f t="shared" si="54"/>
        <v>585.42999999999995</v>
      </c>
      <c r="J247" s="1">
        <f t="shared" si="55"/>
        <v>89765.3</v>
      </c>
      <c r="K247" s="1">
        <f t="shared" si="56"/>
        <v>204333.62</v>
      </c>
      <c r="L247" s="1"/>
      <c r="M247" s="19">
        <f t="shared" si="45"/>
        <v>0</v>
      </c>
      <c r="N247" s="1">
        <f t="shared" si="57"/>
        <v>110234.7</v>
      </c>
      <c r="O247" s="1">
        <f t="shared" si="58"/>
        <v>110234.7</v>
      </c>
      <c r="P247" s="16">
        <f t="shared" si="46"/>
        <v>18</v>
      </c>
      <c r="Q247" s="86">
        <f t="shared" si="47"/>
        <v>0</v>
      </c>
      <c r="R247" s="7"/>
      <c r="S247" s="80">
        <f t="shared" si="59"/>
        <v>954.82999999999993</v>
      </c>
      <c r="T247" s="1"/>
    </row>
    <row r="248" spans="2:20" customFormat="1" x14ac:dyDescent="0.25">
      <c r="B248" s="20">
        <f t="shared" si="48"/>
        <v>215</v>
      </c>
      <c r="C248" s="71">
        <f t="shared" si="49"/>
        <v>11</v>
      </c>
      <c r="D248" s="16">
        <f t="shared" si="50"/>
        <v>2036</v>
      </c>
      <c r="E248" s="17">
        <f t="shared" si="51"/>
        <v>49980</v>
      </c>
      <c r="F248" s="1">
        <f t="shared" si="52"/>
        <v>367.45</v>
      </c>
      <c r="G248" s="1">
        <f t="shared" si="53"/>
        <v>114935.77</v>
      </c>
      <c r="H248" s="1"/>
      <c r="I248" s="1">
        <f t="shared" si="54"/>
        <v>587.38</v>
      </c>
      <c r="J248" s="1">
        <f t="shared" si="55"/>
        <v>90352.68</v>
      </c>
      <c r="K248" s="1">
        <f t="shared" si="56"/>
        <v>205288.45</v>
      </c>
      <c r="L248" s="1"/>
      <c r="M248" s="19">
        <f t="shared" si="45"/>
        <v>0</v>
      </c>
      <c r="N248" s="1">
        <f t="shared" si="57"/>
        <v>109647.32</v>
      </c>
      <c r="O248" s="1">
        <f t="shared" si="58"/>
        <v>109647.32</v>
      </c>
      <c r="P248" s="16">
        <f t="shared" si="46"/>
        <v>18</v>
      </c>
      <c r="Q248" s="86">
        <f t="shared" si="47"/>
        <v>0</v>
      </c>
      <c r="R248" s="7"/>
      <c r="S248" s="80">
        <f t="shared" si="59"/>
        <v>954.82999999999993</v>
      </c>
      <c r="T248" s="1"/>
    </row>
    <row r="249" spans="2:20" customFormat="1" x14ac:dyDescent="0.25">
      <c r="B249" s="20">
        <f t="shared" si="48"/>
        <v>216</v>
      </c>
      <c r="C249" s="71">
        <f t="shared" si="49"/>
        <v>12</v>
      </c>
      <c r="D249" s="16">
        <f t="shared" si="50"/>
        <v>2036</v>
      </c>
      <c r="E249" s="17">
        <f t="shared" si="51"/>
        <v>50010</v>
      </c>
      <c r="F249" s="1">
        <f t="shared" si="52"/>
        <v>365.49</v>
      </c>
      <c r="G249" s="1">
        <f t="shared" si="53"/>
        <v>115301.26</v>
      </c>
      <c r="H249" s="1"/>
      <c r="I249" s="1">
        <f t="shared" si="54"/>
        <v>589.34</v>
      </c>
      <c r="J249" s="1">
        <f t="shared" si="55"/>
        <v>90942.02</v>
      </c>
      <c r="K249" s="1">
        <f t="shared" si="56"/>
        <v>206243.28</v>
      </c>
      <c r="L249" s="1"/>
      <c r="M249" s="19">
        <f t="shared" si="45"/>
        <v>0</v>
      </c>
      <c r="N249" s="1">
        <f t="shared" si="57"/>
        <v>109057.98</v>
      </c>
      <c r="O249" s="1">
        <f t="shared" si="58"/>
        <v>109057.98</v>
      </c>
      <c r="P249" s="16">
        <f t="shared" si="46"/>
        <v>18</v>
      </c>
      <c r="Q249" s="86">
        <f t="shared" si="47"/>
        <v>0</v>
      </c>
      <c r="R249" s="7"/>
      <c r="S249" s="80">
        <f t="shared" si="59"/>
        <v>954.83</v>
      </c>
      <c r="T249" s="1"/>
    </row>
    <row r="250" spans="2:20" customFormat="1" x14ac:dyDescent="0.25">
      <c r="B250" s="20">
        <f t="shared" si="48"/>
        <v>217</v>
      </c>
      <c r="C250" s="71">
        <f t="shared" si="49"/>
        <v>1</v>
      </c>
      <c r="D250" s="16">
        <f t="shared" si="50"/>
        <v>2037</v>
      </c>
      <c r="E250" s="17">
        <f t="shared" si="51"/>
        <v>50041</v>
      </c>
      <c r="F250" s="1">
        <f t="shared" si="52"/>
        <v>363.53</v>
      </c>
      <c r="G250" s="1">
        <f t="shared" si="53"/>
        <v>115664.79</v>
      </c>
      <c r="H250" s="1"/>
      <c r="I250" s="1">
        <f t="shared" si="54"/>
        <v>591.29999999999995</v>
      </c>
      <c r="J250" s="1">
        <f t="shared" si="55"/>
        <v>91533.32</v>
      </c>
      <c r="K250" s="1">
        <f t="shared" si="56"/>
        <v>207198.11</v>
      </c>
      <c r="L250" s="1"/>
      <c r="M250" s="19">
        <f t="shared" si="45"/>
        <v>0</v>
      </c>
      <c r="N250" s="1">
        <f t="shared" si="57"/>
        <v>108466.68</v>
      </c>
      <c r="O250" s="1">
        <f t="shared" si="58"/>
        <v>108466.68</v>
      </c>
      <c r="P250" s="16">
        <f t="shared" si="46"/>
        <v>19</v>
      </c>
      <c r="Q250" s="86">
        <f t="shared" si="47"/>
        <v>0</v>
      </c>
      <c r="R250" s="7"/>
      <c r="S250" s="80">
        <f t="shared" si="59"/>
        <v>954.82999999999993</v>
      </c>
      <c r="T250" s="1"/>
    </row>
    <row r="251" spans="2:20" customFormat="1" x14ac:dyDescent="0.25">
      <c r="B251" s="20">
        <f t="shared" si="48"/>
        <v>218</v>
      </c>
      <c r="C251" s="71">
        <f t="shared" si="49"/>
        <v>2</v>
      </c>
      <c r="D251" s="16">
        <f t="shared" si="50"/>
        <v>2037</v>
      </c>
      <c r="E251" s="17">
        <f t="shared" si="51"/>
        <v>50072</v>
      </c>
      <c r="F251" s="1">
        <f t="shared" si="52"/>
        <v>361.56</v>
      </c>
      <c r="G251" s="1">
        <f t="shared" si="53"/>
        <v>116026.35</v>
      </c>
      <c r="H251" s="1"/>
      <c r="I251" s="1">
        <f t="shared" si="54"/>
        <v>593.27</v>
      </c>
      <c r="J251" s="1">
        <f t="shared" si="55"/>
        <v>92126.59</v>
      </c>
      <c r="K251" s="1">
        <f t="shared" si="56"/>
        <v>208152.94</v>
      </c>
      <c r="L251" s="1"/>
      <c r="M251" s="19">
        <f t="shared" si="45"/>
        <v>0</v>
      </c>
      <c r="N251" s="1">
        <f t="shared" si="57"/>
        <v>107873.41</v>
      </c>
      <c r="O251" s="1">
        <f t="shared" si="58"/>
        <v>107873.41</v>
      </c>
      <c r="P251" s="16">
        <f t="shared" si="46"/>
        <v>19</v>
      </c>
      <c r="Q251" s="86">
        <f t="shared" si="47"/>
        <v>0</v>
      </c>
      <c r="R251" s="7"/>
      <c r="S251" s="80">
        <f t="shared" si="59"/>
        <v>954.82999999999993</v>
      </c>
      <c r="T251" s="1"/>
    </row>
    <row r="252" spans="2:20" customFormat="1" x14ac:dyDescent="0.25">
      <c r="B252" s="20">
        <f t="shared" si="48"/>
        <v>219</v>
      </c>
      <c r="C252" s="71">
        <f t="shared" si="49"/>
        <v>3</v>
      </c>
      <c r="D252" s="16">
        <f t="shared" si="50"/>
        <v>2037</v>
      </c>
      <c r="E252" s="17">
        <f t="shared" si="51"/>
        <v>50100</v>
      </c>
      <c r="F252" s="1">
        <f t="shared" si="52"/>
        <v>359.58</v>
      </c>
      <c r="G252" s="1">
        <f t="shared" si="53"/>
        <v>116385.93</v>
      </c>
      <c r="H252" s="1"/>
      <c r="I252" s="1">
        <f t="shared" si="54"/>
        <v>595.25</v>
      </c>
      <c r="J252" s="1">
        <f t="shared" si="55"/>
        <v>92721.84</v>
      </c>
      <c r="K252" s="1">
        <f t="shared" si="56"/>
        <v>209107.77</v>
      </c>
      <c r="L252" s="1"/>
      <c r="M252" s="19">
        <f t="shared" si="45"/>
        <v>0</v>
      </c>
      <c r="N252" s="1">
        <f t="shared" si="57"/>
        <v>107278.16</v>
      </c>
      <c r="O252" s="1">
        <f t="shared" si="58"/>
        <v>107278.16</v>
      </c>
      <c r="P252" s="16">
        <f t="shared" si="46"/>
        <v>19</v>
      </c>
      <c r="Q252" s="86">
        <f t="shared" si="47"/>
        <v>0</v>
      </c>
      <c r="R252" s="7"/>
      <c r="S252" s="80">
        <f t="shared" si="59"/>
        <v>954.82999999999993</v>
      </c>
      <c r="T252" s="1"/>
    </row>
    <row r="253" spans="2:20" customFormat="1" x14ac:dyDescent="0.25">
      <c r="B253" s="20">
        <f t="shared" si="48"/>
        <v>220</v>
      </c>
      <c r="C253" s="71">
        <f t="shared" si="49"/>
        <v>4</v>
      </c>
      <c r="D253" s="16">
        <f t="shared" si="50"/>
        <v>2037</v>
      </c>
      <c r="E253" s="17">
        <f t="shared" si="51"/>
        <v>50131</v>
      </c>
      <c r="F253" s="1">
        <f t="shared" si="52"/>
        <v>357.59</v>
      </c>
      <c r="G253" s="1">
        <f t="shared" si="53"/>
        <v>116743.52</v>
      </c>
      <c r="H253" s="1"/>
      <c r="I253" s="1">
        <f t="shared" si="54"/>
        <v>597.24</v>
      </c>
      <c r="J253" s="1">
        <f t="shared" si="55"/>
        <v>93319.08</v>
      </c>
      <c r="K253" s="1">
        <f t="shared" si="56"/>
        <v>210062.6</v>
      </c>
      <c r="L253" s="1"/>
      <c r="M253" s="19">
        <f t="shared" si="45"/>
        <v>0</v>
      </c>
      <c r="N253" s="1">
        <f t="shared" si="57"/>
        <v>106680.92</v>
      </c>
      <c r="O253" s="1">
        <f t="shared" si="58"/>
        <v>106680.92</v>
      </c>
      <c r="P253" s="16">
        <f t="shared" si="46"/>
        <v>19</v>
      </c>
      <c r="Q253" s="86">
        <f t="shared" si="47"/>
        <v>0</v>
      </c>
      <c r="R253" s="7"/>
      <c r="S253" s="80">
        <f t="shared" si="59"/>
        <v>954.82999999999993</v>
      </c>
      <c r="T253" s="1"/>
    </row>
    <row r="254" spans="2:20" customFormat="1" x14ac:dyDescent="0.25">
      <c r="B254" s="20">
        <f t="shared" si="48"/>
        <v>221</v>
      </c>
      <c r="C254" s="71">
        <f t="shared" si="49"/>
        <v>5</v>
      </c>
      <c r="D254" s="16">
        <f t="shared" si="50"/>
        <v>2037</v>
      </c>
      <c r="E254" s="17">
        <f t="shared" si="51"/>
        <v>50161</v>
      </c>
      <c r="F254" s="1">
        <f t="shared" si="52"/>
        <v>355.6</v>
      </c>
      <c r="G254" s="1">
        <f t="shared" si="53"/>
        <v>117099.12</v>
      </c>
      <c r="H254" s="1"/>
      <c r="I254" s="1">
        <f t="shared" si="54"/>
        <v>599.23</v>
      </c>
      <c r="J254" s="1">
        <f t="shared" si="55"/>
        <v>93918.31</v>
      </c>
      <c r="K254" s="1">
        <f t="shared" si="56"/>
        <v>211017.43</v>
      </c>
      <c r="L254" s="1"/>
      <c r="M254" s="19">
        <f t="shared" si="45"/>
        <v>0</v>
      </c>
      <c r="N254" s="1">
        <f t="shared" si="57"/>
        <v>106081.69</v>
      </c>
      <c r="O254" s="1">
        <f t="shared" si="58"/>
        <v>106081.69</v>
      </c>
      <c r="P254" s="16">
        <f t="shared" si="46"/>
        <v>19</v>
      </c>
      <c r="Q254" s="86">
        <f t="shared" si="47"/>
        <v>0</v>
      </c>
      <c r="R254" s="7"/>
      <c r="S254" s="80">
        <f t="shared" si="59"/>
        <v>954.83</v>
      </c>
      <c r="T254" s="1"/>
    </row>
    <row r="255" spans="2:20" customFormat="1" x14ac:dyDescent="0.25">
      <c r="B255" s="20">
        <f t="shared" si="48"/>
        <v>222</v>
      </c>
      <c r="C255" s="71">
        <f t="shared" si="49"/>
        <v>6</v>
      </c>
      <c r="D255" s="16">
        <f t="shared" si="50"/>
        <v>2037</v>
      </c>
      <c r="E255" s="17">
        <f t="shared" si="51"/>
        <v>50192</v>
      </c>
      <c r="F255" s="1">
        <f t="shared" si="52"/>
        <v>353.61</v>
      </c>
      <c r="G255" s="1">
        <f t="shared" si="53"/>
        <v>117452.73</v>
      </c>
      <c r="H255" s="1"/>
      <c r="I255" s="1">
        <f t="shared" si="54"/>
        <v>601.22</v>
      </c>
      <c r="J255" s="1">
        <f t="shared" si="55"/>
        <v>94519.53</v>
      </c>
      <c r="K255" s="1">
        <f t="shared" si="56"/>
        <v>211972.26</v>
      </c>
      <c r="L255" s="1"/>
      <c r="M255" s="19">
        <f t="shared" si="45"/>
        <v>0</v>
      </c>
      <c r="N255" s="1">
        <f t="shared" si="57"/>
        <v>105480.47</v>
      </c>
      <c r="O255" s="1">
        <f t="shared" si="58"/>
        <v>105480.47</v>
      </c>
      <c r="P255" s="16">
        <f t="shared" si="46"/>
        <v>19</v>
      </c>
      <c r="Q255" s="86">
        <f t="shared" si="47"/>
        <v>0</v>
      </c>
      <c r="R255" s="7"/>
      <c r="S255" s="80">
        <f t="shared" si="59"/>
        <v>954.83</v>
      </c>
      <c r="T255" s="1"/>
    </row>
    <row r="256" spans="2:20" customFormat="1" x14ac:dyDescent="0.25">
      <c r="B256" s="20">
        <f t="shared" si="48"/>
        <v>223</v>
      </c>
      <c r="C256" s="71">
        <f t="shared" si="49"/>
        <v>7</v>
      </c>
      <c r="D256" s="16">
        <f t="shared" si="50"/>
        <v>2037</v>
      </c>
      <c r="E256" s="17">
        <f t="shared" si="51"/>
        <v>50222</v>
      </c>
      <c r="F256" s="1">
        <f t="shared" si="52"/>
        <v>351.6</v>
      </c>
      <c r="G256" s="1">
        <f t="shared" si="53"/>
        <v>117804.33</v>
      </c>
      <c r="H256" s="1"/>
      <c r="I256" s="1">
        <f t="shared" si="54"/>
        <v>603.23</v>
      </c>
      <c r="J256" s="1">
        <f t="shared" si="55"/>
        <v>95122.76</v>
      </c>
      <c r="K256" s="1">
        <f t="shared" si="56"/>
        <v>212927.09</v>
      </c>
      <c r="L256" s="1"/>
      <c r="M256" s="19">
        <f t="shared" si="45"/>
        <v>0</v>
      </c>
      <c r="N256" s="1">
        <f t="shared" si="57"/>
        <v>104877.24</v>
      </c>
      <c r="O256" s="1">
        <f t="shared" si="58"/>
        <v>104877.24</v>
      </c>
      <c r="P256" s="16">
        <f t="shared" si="46"/>
        <v>19</v>
      </c>
      <c r="Q256" s="86">
        <f t="shared" si="47"/>
        <v>0</v>
      </c>
      <c r="R256" s="7"/>
      <c r="S256" s="80">
        <f t="shared" si="59"/>
        <v>954.83</v>
      </c>
      <c r="T256" s="1"/>
    </row>
    <row r="257" spans="2:20" customFormat="1" x14ac:dyDescent="0.25">
      <c r="B257" s="20">
        <f t="shared" si="48"/>
        <v>224</v>
      </c>
      <c r="C257" s="71">
        <f t="shared" si="49"/>
        <v>8</v>
      </c>
      <c r="D257" s="16">
        <f t="shared" si="50"/>
        <v>2037</v>
      </c>
      <c r="E257" s="17">
        <f t="shared" si="51"/>
        <v>50253</v>
      </c>
      <c r="F257" s="1">
        <f t="shared" si="52"/>
        <v>349.59</v>
      </c>
      <c r="G257" s="1">
        <f t="shared" si="53"/>
        <v>118153.92</v>
      </c>
      <c r="H257" s="1"/>
      <c r="I257" s="1">
        <f t="shared" si="54"/>
        <v>605.24</v>
      </c>
      <c r="J257" s="1">
        <f t="shared" si="55"/>
        <v>95728</v>
      </c>
      <c r="K257" s="1">
        <f t="shared" si="56"/>
        <v>213881.92</v>
      </c>
      <c r="L257" s="1"/>
      <c r="M257" s="19">
        <f t="shared" si="45"/>
        <v>0</v>
      </c>
      <c r="N257" s="1">
        <f t="shared" si="57"/>
        <v>104272</v>
      </c>
      <c r="O257" s="1">
        <f t="shared" si="58"/>
        <v>104272</v>
      </c>
      <c r="P257" s="16">
        <f t="shared" si="46"/>
        <v>19</v>
      </c>
      <c r="Q257" s="86">
        <f t="shared" si="47"/>
        <v>0</v>
      </c>
      <c r="R257" s="7"/>
      <c r="S257" s="80">
        <f t="shared" si="59"/>
        <v>954.82999999999993</v>
      </c>
      <c r="T257" s="1"/>
    </row>
    <row r="258" spans="2:20" customFormat="1" x14ac:dyDescent="0.25">
      <c r="B258" s="20">
        <f t="shared" si="48"/>
        <v>225</v>
      </c>
      <c r="C258" s="71">
        <f t="shared" si="49"/>
        <v>9</v>
      </c>
      <c r="D258" s="16">
        <f t="shared" si="50"/>
        <v>2037</v>
      </c>
      <c r="E258" s="17">
        <f t="shared" si="51"/>
        <v>50284</v>
      </c>
      <c r="F258" s="1">
        <f t="shared" si="52"/>
        <v>347.57</v>
      </c>
      <c r="G258" s="1">
        <f t="shared" si="53"/>
        <v>118501.49</v>
      </c>
      <c r="H258" s="1"/>
      <c r="I258" s="1">
        <f t="shared" si="54"/>
        <v>607.26</v>
      </c>
      <c r="J258" s="1">
        <f t="shared" si="55"/>
        <v>96335.26</v>
      </c>
      <c r="K258" s="1">
        <f t="shared" si="56"/>
        <v>214836.75</v>
      </c>
      <c r="L258" s="1"/>
      <c r="M258" s="19">
        <f t="shared" si="45"/>
        <v>0</v>
      </c>
      <c r="N258" s="1">
        <f t="shared" si="57"/>
        <v>103664.74</v>
      </c>
      <c r="O258" s="1">
        <f t="shared" si="58"/>
        <v>103664.74</v>
      </c>
      <c r="P258" s="16">
        <f t="shared" si="46"/>
        <v>19</v>
      </c>
      <c r="Q258" s="86">
        <f t="shared" si="47"/>
        <v>0</v>
      </c>
      <c r="R258" s="7"/>
      <c r="S258" s="80">
        <f t="shared" si="59"/>
        <v>954.82999999999993</v>
      </c>
      <c r="T258" s="1"/>
    </row>
    <row r="259" spans="2:20" customFormat="1" x14ac:dyDescent="0.25">
      <c r="B259" s="20">
        <f t="shared" si="48"/>
        <v>226</v>
      </c>
      <c r="C259" s="71">
        <f t="shared" si="49"/>
        <v>10</v>
      </c>
      <c r="D259" s="16">
        <f t="shared" si="50"/>
        <v>2037</v>
      </c>
      <c r="E259" s="17">
        <f t="shared" si="51"/>
        <v>50314</v>
      </c>
      <c r="F259" s="1">
        <f t="shared" si="52"/>
        <v>345.55</v>
      </c>
      <c r="G259" s="1">
        <f t="shared" si="53"/>
        <v>118847.03999999999</v>
      </c>
      <c r="H259" s="1"/>
      <c r="I259" s="1">
        <f t="shared" si="54"/>
        <v>609.28</v>
      </c>
      <c r="J259" s="1">
        <f t="shared" si="55"/>
        <v>96944.54</v>
      </c>
      <c r="K259" s="1">
        <f t="shared" si="56"/>
        <v>215791.58</v>
      </c>
      <c r="L259" s="1"/>
      <c r="M259" s="19">
        <f t="shared" si="45"/>
        <v>0</v>
      </c>
      <c r="N259" s="1">
        <f t="shared" si="57"/>
        <v>103055.46</v>
      </c>
      <c r="O259" s="1">
        <f t="shared" si="58"/>
        <v>103055.46</v>
      </c>
      <c r="P259" s="16">
        <f t="shared" si="46"/>
        <v>19</v>
      </c>
      <c r="Q259" s="86">
        <f t="shared" si="47"/>
        <v>0</v>
      </c>
      <c r="R259" s="7"/>
      <c r="S259" s="80">
        <f t="shared" si="59"/>
        <v>954.82999999999993</v>
      </c>
      <c r="T259" s="1"/>
    </row>
    <row r="260" spans="2:20" customFormat="1" x14ac:dyDescent="0.25">
      <c r="B260" s="20">
        <f t="shared" si="48"/>
        <v>227</v>
      </c>
      <c r="C260" s="71">
        <f t="shared" si="49"/>
        <v>11</v>
      </c>
      <c r="D260" s="16">
        <f t="shared" si="50"/>
        <v>2037</v>
      </c>
      <c r="E260" s="17">
        <f t="shared" si="51"/>
        <v>50345</v>
      </c>
      <c r="F260" s="1">
        <f t="shared" si="52"/>
        <v>343.52</v>
      </c>
      <c r="G260" s="1">
        <f t="shared" si="53"/>
        <v>119190.56</v>
      </c>
      <c r="H260" s="1"/>
      <c r="I260" s="1">
        <f t="shared" si="54"/>
        <v>611.30999999999995</v>
      </c>
      <c r="J260" s="1">
        <f t="shared" si="55"/>
        <v>97555.85</v>
      </c>
      <c r="K260" s="1">
        <f t="shared" si="56"/>
        <v>216746.41</v>
      </c>
      <c r="L260" s="1"/>
      <c r="M260" s="19">
        <f t="shared" si="45"/>
        <v>0</v>
      </c>
      <c r="N260" s="1">
        <f t="shared" si="57"/>
        <v>102444.15</v>
      </c>
      <c r="O260" s="1">
        <f t="shared" si="58"/>
        <v>102444.15</v>
      </c>
      <c r="P260" s="16">
        <f t="shared" si="46"/>
        <v>19</v>
      </c>
      <c r="Q260" s="86">
        <f t="shared" si="47"/>
        <v>0</v>
      </c>
      <c r="R260" s="7"/>
      <c r="S260" s="80">
        <f t="shared" si="59"/>
        <v>954.82999999999993</v>
      </c>
      <c r="T260" s="1"/>
    </row>
    <row r="261" spans="2:20" customFormat="1" x14ac:dyDescent="0.25">
      <c r="B261" s="20">
        <f t="shared" si="48"/>
        <v>228</v>
      </c>
      <c r="C261" s="71">
        <f t="shared" si="49"/>
        <v>12</v>
      </c>
      <c r="D261" s="16">
        <f t="shared" si="50"/>
        <v>2037</v>
      </c>
      <c r="E261" s="17">
        <f t="shared" si="51"/>
        <v>50375</v>
      </c>
      <c r="F261" s="1">
        <f t="shared" si="52"/>
        <v>341.48</v>
      </c>
      <c r="G261" s="1">
        <f t="shared" si="53"/>
        <v>119532.04</v>
      </c>
      <c r="H261" s="1"/>
      <c r="I261" s="1">
        <f t="shared" si="54"/>
        <v>613.35</v>
      </c>
      <c r="J261" s="1">
        <f t="shared" si="55"/>
        <v>98169.2</v>
      </c>
      <c r="K261" s="1">
        <f t="shared" si="56"/>
        <v>217701.24</v>
      </c>
      <c r="L261" s="1"/>
      <c r="M261" s="19">
        <f t="shared" si="45"/>
        <v>0</v>
      </c>
      <c r="N261" s="1">
        <f t="shared" si="57"/>
        <v>101830.8</v>
      </c>
      <c r="O261" s="1">
        <f t="shared" si="58"/>
        <v>101830.8</v>
      </c>
      <c r="P261" s="16">
        <f t="shared" si="46"/>
        <v>19</v>
      </c>
      <c r="Q261" s="86">
        <f t="shared" si="47"/>
        <v>0</v>
      </c>
      <c r="R261" s="7"/>
      <c r="S261" s="80">
        <f t="shared" si="59"/>
        <v>954.83</v>
      </c>
      <c r="T261" s="1"/>
    </row>
    <row r="262" spans="2:20" customFormat="1" x14ac:dyDescent="0.25">
      <c r="B262" s="20">
        <f t="shared" si="48"/>
        <v>229</v>
      </c>
      <c r="C262" s="71">
        <f t="shared" si="49"/>
        <v>1</v>
      </c>
      <c r="D262" s="16">
        <f t="shared" si="50"/>
        <v>2038</v>
      </c>
      <c r="E262" s="17">
        <f t="shared" si="51"/>
        <v>50406</v>
      </c>
      <c r="F262" s="1">
        <f t="shared" si="52"/>
        <v>339.44</v>
      </c>
      <c r="G262" s="1">
        <f t="shared" si="53"/>
        <v>119871.48</v>
      </c>
      <c r="H262" s="1"/>
      <c r="I262" s="1">
        <f t="shared" si="54"/>
        <v>615.39</v>
      </c>
      <c r="J262" s="1">
        <f t="shared" si="55"/>
        <v>98784.59</v>
      </c>
      <c r="K262" s="1">
        <f t="shared" si="56"/>
        <v>218656.07</v>
      </c>
      <c r="L262" s="1"/>
      <c r="M262" s="19">
        <f t="shared" si="45"/>
        <v>0</v>
      </c>
      <c r="N262" s="1">
        <f t="shared" si="57"/>
        <v>101215.41</v>
      </c>
      <c r="O262" s="1">
        <f t="shared" si="58"/>
        <v>101215.41</v>
      </c>
      <c r="P262" s="16">
        <f t="shared" si="46"/>
        <v>20</v>
      </c>
      <c r="Q262" s="86">
        <f t="shared" si="47"/>
        <v>0</v>
      </c>
      <c r="R262" s="7"/>
      <c r="S262" s="80">
        <f t="shared" si="59"/>
        <v>954.82999999999993</v>
      </c>
      <c r="T262" s="1"/>
    </row>
    <row r="263" spans="2:20" customFormat="1" x14ac:dyDescent="0.25">
      <c r="B263" s="20">
        <f t="shared" si="48"/>
        <v>230</v>
      </c>
      <c r="C263" s="71">
        <f t="shared" si="49"/>
        <v>2</v>
      </c>
      <c r="D263" s="16">
        <f t="shared" si="50"/>
        <v>2038</v>
      </c>
      <c r="E263" s="17">
        <f t="shared" si="51"/>
        <v>50437</v>
      </c>
      <c r="F263" s="1">
        <f t="shared" si="52"/>
        <v>337.38</v>
      </c>
      <c r="G263" s="1">
        <f t="shared" si="53"/>
        <v>120208.86</v>
      </c>
      <c r="H263" s="1"/>
      <c r="I263" s="1">
        <f t="shared" si="54"/>
        <v>617.45000000000005</v>
      </c>
      <c r="J263" s="1">
        <f t="shared" si="55"/>
        <v>99402.04</v>
      </c>
      <c r="K263" s="1">
        <f t="shared" si="56"/>
        <v>219610.9</v>
      </c>
      <c r="L263" s="1"/>
      <c r="M263" s="19">
        <f t="shared" si="45"/>
        <v>0</v>
      </c>
      <c r="N263" s="1">
        <f t="shared" si="57"/>
        <v>100597.96</v>
      </c>
      <c r="O263" s="1">
        <f t="shared" si="58"/>
        <v>100597.96</v>
      </c>
      <c r="P263" s="16">
        <f t="shared" si="46"/>
        <v>20</v>
      </c>
      <c r="Q263" s="86">
        <f t="shared" si="47"/>
        <v>0</v>
      </c>
      <c r="R263" s="7"/>
      <c r="S263" s="80">
        <f t="shared" si="59"/>
        <v>954.83</v>
      </c>
      <c r="T263" s="1"/>
    </row>
    <row r="264" spans="2:20" customFormat="1" x14ac:dyDescent="0.25">
      <c r="B264" s="20">
        <f t="shared" si="48"/>
        <v>231</v>
      </c>
      <c r="C264" s="71">
        <f t="shared" si="49"/>
        <v>3</v>
      </c>
      <c r="D264" s="16">
        <f t="shared" si="50"/>
        <v>2038</v>
      </c>
      <c r="E264" s="17">
        <f t="shared" si="51"/>
        <v>50465</v>
      </c>
      <c r="F264" s="1">
        <f t="shared" si="52"/>
        <v>335.33</v>
      </c>
      <c r="G264" s="1">
        <f t="shared" si="53"/>
        <v>120544.19</v>
      </c>
      <c r="H264" s="1"/>
      <c r="I264" s="1">
        <f t="shared" si="54"/>
        <v>619.5</v>
      </c>
      <c r="J264" s="1">
        <f t="shared" si="55"/>
        <v>100021.54</v>
      </c>
      <c r="K264" s="1">
        <f t="shared" si="56"/>
        <v>220565.73</v>
      </c>
      <c r="L264" s="1"/>
      <c r="M264" s="19">
        <f t="shared" si="45"/>
        <v>0</v>
      </c>
      <c r="N264" s="1">
        <f t="shared" si="57"/>
        <v>99978.46</v>
      </c>
      <c r="O264" s="1">
        <f t="shared" si="58"/>
        <v>99978.46</v>
      </c>
      <c r="P264" s="16">
        <f t="shared" si="46"/>
        <v>20</v>
      </c>
      <c r="Q264" s="86">
        <f t="shared" si="47"/>
        <v>0</v>
      </c>
      <c r="R264" s="7"/>
      <c r="S264" s="80">
        <f t="shared" si="59"/>
        <v>954.82999999999993</v>
      </c>
      <c r="T264" s="1"/>
    </row>
    <row r="265" spans="2:20" customFormat="1" x14ac:dyDescent="0.25">
      <c r="B265" s="20">
        <f t="shared" si="48"/>
        <v>232</v>
      </c>
      <c r="C265" s="71">
        <f t="shared" si="49"/>
        <v>4</v>
      </c>
      <c r="D265" s="16">
        <f t="shared" si="50"/>
        <v>2038</v>
      </c>
      <c r="E265" s="17">
        <f t="shared" si="51"/>
        <v>50496</v>
      </c>
      <c r="F265" s="1">
        <f t="shared" si="52"/>
        <v>333.26</v>
      </c>
      <c r="G265" s="1">
        <f t="shared" si="53"/>
        <v>120877.45</v>
      </c>
      <c r="H265" s="1"/>
      <c r="I265" s="1">
        <f t="shared" si="54"/>
        <v>621.57000000000005</v>
      </c>
      <c r="J265" s="1">
        <f t="shared" si="55"/>
        <v>100643.11</v>
      </c>
      <c r="K265" s="1">
        <f t="shared" si="56"/>
        <v>221520.56</v>
      </c>
      <c r="L265" s="1"/>
      <c r="M265" s="19">
        <f t="shared" si="45"/>
        <v>0</v>
      </c>
      <c r="N265" s="1">
        <f t="shared" si="57"/>
        <v>99356.89</v>
      </c>
      <c r="O265" s="1">
        <f t="shared" si="58"/>
        <v>99356.89</v>
      </c>
      <c r="P265" s="16">
        <f t="shared" si="46"/>
        <v>20</v>
      </c>
      <c r="Q265" s="86">
        <f t="shared" si="47"/>
        <v>0</v>
      </c>
      <c r="R265" s="7"/>
      <c r="S265" s="80">
        <f t="shared" si="59"/>
        <v>954.83</v>
      </c>
      <c r="T265" s="1"/>
    </row>
    <row r="266" spans="2:20" customFormat="1" x14ac:dyDescent="0.25">
      <c r="B266" s="20">
        <f t="shared" si="48"/>
        <v>233</v>
      </c>
      <c r="C266" s="71">
        <f t="shared" si="49"/>
        <v>5</v>
      </c>
      <c r="D266" s="16">
        <f t="shared" si="50"/>
        <v>2038</v>
      </c>
      <c r="E266" s="17">
        <f t="shared" si="51"/>
        <v>50526</v>
      </c>
      <c r="F266" s="1">
        <f t="shared" si="52"/>
        <v>331.19</v>
      </c>
      <c r="G266" s="1">
        <f t="shared" si="53"/>
        <v>121208.64</v>
      </c>
      <c r="H266" s="1"/>
      <c r="I266" s="1">
        <f t="shared" si="54"/>
        <v>623.64</v>
      </c>
      <c r="J266" s="1">
        <f t="shared" si="55"/>
        <v>101266.75</v>
      </c>
      <c r="K266" s="1">
        <f t="shared" si="56"/>
        <v>222475.39</v>
      </c>
      <c r="L266" s="1"/>
      <c r="M266" s="19">
        <f t="shared" si="45"/>
        <v>0</v>
      </c>
      <c r="N266" s="1">
        <f t="shared" si="57"/>
        <v>98733.25</v>
      </c>
      <c r="O266" s="1">
        <f t="shared" si="58"/>
        <v>98733.25</v>
      </c>
      <c r="P266" s="16">
        <f t="shared" si="46"/>
        <v>20</v>
      </c>
      <c r="Q266" s="86">
        <f t="shared" si="47"/>
        <v>0</v>
      </c>
      <c r="R266" s="7"/>
      <c r="S266" s="80">
        <f t="shared" si="59"/>
        <v>954.82999999999993</v>
      </c>
      <c r="T266" s="1"/>
    </row>
    <row r="267" spans="2:20" customFormat="1" x14ac:dyDescent="0.25">
      <c r="B267" s="20">
        <f t="shared" si="48"/>
        <v>234</v>
      </c>
      <c r="C267" s="71">
        <f t="shared" si="49"/>
        <v>6</v>
      </c>
      <c r="D267" s="16">
        <f t="shared" si="50"/>
        <v>2038</v>
      </c>
      <c r="E267" s="17">
        <f t="shared" si="51"/>
        <v>50557</v>
      </c>
      <c r="F267" s="1">
        <f t="shared" si="52"/>
        <v>329.11</v>
      </c>
      <c r="G267" s="1">
        <f t="shared" si="53"/>
        <v>121537.75</v>
      </c>
      <c r="H267" s="1"/>
      <c r="I267" s="1">
        <f t="shared" si="54"/>
        <v>625.72</v>
      </c>
      <c r="J267" s="1">
        <f t="shared" si="55"/>
        <v>101892.47</v>
      </c>
      <c r="K267" s="1">
        <f t="shared" si="56"/>
        <v>223430.22</v>
      </c>
      <c r="L267" s="1"/>
      <c r="M267" s="19">
        <f t="shared" si="45"/>
        <v>0</v>
      </c>
      <c r="N267" s="1">
        <f t="shared" si="57"/>
        <v>98107.53</v>
      </c>
      <c r="O267" s="1">
        <f t="shared" si="58"/>
        <v>98107.53</v>
      </c>
      <c r="P267" s="16">
        <f t="shared" si="46"/>
        <v>20</v>
      </c>
      <c r="Q267" s="86">
        <f t="shared" si="47"/>
        <v>0</v>
      </c>
      <c r="R267" s="7"/>
      <c r="S267" s="80">
        <f t="shared" si="59"/>
        <v>954.83</v>
      </c>
      <c r="T267" s="1"/>
    </row>
    <row r="268" spans="2:20" customFormat="1" x14ac:dyDescent="0.25">
      <c r="B268" s="20">
        <f t="shared" si="48"/>
        <v>235</v>
      </c>
      <c r="C268" s="71">
        <f t="shared" si="49"/>
        <v>7</v>
      </c>
      <c r="D268" s="16">
        <f t="shared" si="50"/>
        <v>2038</v>
      </c>
      <c r="E268" s="17">
        <f t="shared" si="51"/>
        <v>50587</v>
      </c>
      <c r="F268" s="1">
        <f t="shared" si="52"/>
        <v>327.02999999999997</v>
      </c>
      <c r="G268" s="1">
        <f t="shared" si="53"/>
        <v>121864.78</v>
      </c>
      <c r="H268" s="1"/>
      <c r="I268" s="1">
        <f t="shared" si="54"/>
        <v>627.79999999999995</v>
      </c>
      <c r="J268" s="1">
        <f t="shared" si="55"/>
        <v>102520.27</v>
      </c>
      <c r="K268" s="1">
        <f t="shared" si="56"/>
        <v>224385.05</v>
      </c>
      <c r="L268" s="1"/>
      <c r="M268" s="19">
        <f t="shared" si="45"/>
        <v>0</v>
      </c>
      <c r="N268" s="1">
        <f t="shared" si="57"/>
        <v>97479.73</v>
      </c>
      <c r="O268" s="1">
        <f t="shared" si="58"/>
        <v>97479.73</v>
      </c>
      <c r="P268" s="16">
        <f t="shared" si="46"/>
        <v>20</v>
      </c>
      <c r="Q268" s="86">
        <f t="shared" si="47"/>
        <v>0</v>
      </c>
      <c r="R268" s="7"/>
      <c r="S268" s="80">
        <f t="shared" si="59"/>
        <v>954.82999999999993</v>
      </c>
      <c r="T268" s="1"/>
    </row>
    <row r="269" spans="2:20" customFormat="1" x14ac:dyDescent="0.25">
      <c r="B269" s="20">
        <f t="shared" si="48"/>
        <v>236</v>
      </c>
      <c r="C269" s="71">
        <f t="shared" si="49"/>
        <v>8</v>
      </c>
      <c r="D269" s="16">
        <f t="shared" si="50"/>
        <v>2038</v>
      </c>
      <c r="E269" s="17">
        <f t="shared" si="51"/>
        <v>50618</v>
      </c>
      <c r="F269" s="1">
        <f t="shared" si="52"/>
        <v>324.93</v>
      </c>
      <c r="G269" s="1">
        <f t="shared" si="53"/>
        <v>122189.71</v>
      </c>
      <c r="H269" s="1"/>
      <c r="I269" s="1">
        <f t="shared" si="54"/>
        <v>629.9</v>
      </c>
      <c r="J269" s="1">
        <f t="shared" si="55"/>
        <v>103150.17</v>
      </c>
      <c r="K269" s="1">
        <f t="shared" si="56"/>
        <v>225339.88</v>
      </c>
      <c r="L269" s="1"/>
      <c r="M269" s="19">
        <f t="shared" si="45"/>
        <v>0</v>
      </c>
      <c r="N269" s="1">
        <f t="shared" si="57"/>
        <v>96849.83</v>
      </c>
      <c r="O269" s="1">
        <f t="shared" si="58"/>
        <v>96849.83</v>
      </c>
      <c r="P269" s="16">
        <f t="shared" si="46"/>
        <v>20</v>
      </c>
      <c r="Q269" s="86">
        <f t="shared" si="47"/>
        <v>0</v>
      </c>
      <c r="R269" s="7"/>
      <c r="S269" s="80">
        <f t="shared" si="59"/>
        <v>954.82999999999993</v>
      </c>
      <c r="T269" s="1"/>
    </row>
    <row r="270" spans="2:20" customFormat="1" x14ac:dyDescent="0.25">
      <c r="B270" s="20">
        <f t="shared" si="48"/>
        <v>237</v>
      </c>
      <c r="C270" s="71">
        <f t="shared" si="49"/>
        <v>9</v>
      </c>
      <c r="D270" s="16">
        <f t="shared" si="50"/>
        <v>2038</v>
      </c>
      <c r="E270" s="17">
        <f t="shared" si="51"/>
        <v>50649</v>
      </c>
      <c r="F270" s="1">
        <f t="shared" si="52"/>
        <v>322.83</v>
      </c>
      <c r="G270" s="1">
        <f t="shared" si="53"/>
        <v>122512.54</v>
      </c>
      <c r="H270" s="1"/>
      <c r="I270" s="1">
        <f t="shared" si="54"/>
        <v>632</v>
      </c>
      <c r="J270" s="1">
        <f t="shared" si="55"/>
        <v>103782.17</v>
      </c>
      <c r="K270" s="1">
        <f t="shared" si="56"/>
        <v>226294.71</v>
      </c>
      <c r="L270" s="1"/>
      <c r="M270" s="19">
        <f t="shared" si="45"/>
        <v>0</v>
      </c>
      <c r="N270" s="1">
        <f t="shared" si="57"/>
        <v>96217.83</v>
      </c>
      <c r="O270" s="1">
        <f t="shared" si="58"/>
        <v>96217.83</v>
      </c>
      <c r="P270" s="16">
        <f t="shared" si="46"/>
        <v>20</v>
      </c>
      <c r="Q270" s="86">
        <f t="shared" si="47"/>
        <v>0</v>
      </c>
      <c r="R270" s="7"/>
      <c r="S270" s="80">
        <f t="shared" si="59"/>
        <v>954.82999999999993</v>
      </c>
      <c r="T270" s="1"/>
    </row>
    <row r="271" spans="2:20" customFormat="1" x14ac:dyDescent="0.25">
      <c r="B271" s="20">
        <f t="shared" si="48"/>
        <v>238</v>
      </c>
      <c r="C271" s="71">
        <f t="shared" si="49"/>
        <v>10</v>
      </c>
      <c r="D271" s="16">
        <f t="shared" si="50"/>
        <v>2038</v>
      </c>
      <c r="E271" s="17">
        <f t="shared" si="51"/>
        <v>50679</v>
      </c>
      <c r="F271" s="1">
        <f t="shared" si="52"/>
        <v>320.73</v>
      </c>
      <c r="G271" s="1">
        <f t="shared" si="53"/>
        <v>122833.27</v>
      </c>
      <c r="H271" s="1"/>
      <c r="I271" s="1">
        <f t="shared" si="54"/>
        <v>634.1</v>
      </c>
      <c r="J271" s="1">
        <f t="shared" si="55"/>
        <v>104416.27</v>
      </c>
      <c r="K271" s="1">
        <f t="shared" si="56"/>
        <v>227249.54</v>
      </c>
      <c r="L271" s="1"/>
      <c r="M271" s="19">
        <f t="shared" si="45"/>
        <v>0</v>
      </c>
      <c r="N271" s="1">
        <f t="shared" si="57"/>
        <v>95583.73</v>
      </c>
      <c r="O271" s="1">
        <f t="shared" si="58"/>
        <v>95583.73</v>
      </c>
      <c r="P271" s="16">
        <f t="shared" si="46"/>
        <v>20</v>
      </c>
      <c r="Q271" s="86">
        <f t="shared" si="47"/>
        <v>0</v>
      </c>
      <c r="R271" s="7"/>
      <c r="S271" s="80">
        <f t="shared" si="59"/>
        <v>954.83</v>
      </c>
      <c r="T271" s="1"/>
    </row>
    <row r="272" spans="2:20" customFormat="1" x14ac:dyDescent="0.25">
      <c r="B272" s="20">
        <f t="shared" si="48"/>
        <v>239</v>
      </c>
      <c r="C272" s="71">
        <f t="shared" si="49"/>
        <v>11</v>
      </c>
      <c r="D272" s="16">
        <f t="shared" si="50"/>
        <v>2038</v>
      </c>
      <c r="E272" s="17">
        <f t="shared" si="51"/>
        <v>50710</v>
      </c>
      <c r="F272" s="1">
        <f t="shared" si="52"/>
        <v>318.61</v>
      </c>
      <c r="G272" s="1">
        <f t="shared" si="53"/>
        <v>123151.88</v>
      </c>
      <c r="H272" s="1"/>
      <c r="I272" s="1">
        <f t="shared" si="54"/>
        <v>636.22</v>
      </c>
      <c r="J272" s="1">
        <f t="shared" si="55"/>
        <v>105052.49</v>
      </c>
      <c r="K272" s="1">
        <f t="shared" si="56"/>
        <v>228204.37</v>
      </c>
      <c r="L272" s="1"/>
      <c r="M272" s="19">
        <f t="shared" si="45"/>
        <v>0</v>
      </c>
      <c r="N272" s="1">
        <f t="shared" si="57"/>
        <v>94947.51</v>
      </c>
      <c r="O272" s="1">
        <f t="shared" si="58"/>
        <v>94947.51</v>
      </c>
      <c r="P272" s="16">
        <f t="shared" si="46"/>
        <v>20</v>
      </c>
      <c r="Q272" s="86">
        <f t="shared" si="47"/>
        <v>0</v>
      </c>
      <c r="R272" s="7"/>
      <c r="S272" s="80">
        <f t="shared" si="59"/>
        <v>954.83</v>
      </c>
      <c r="T272" s="1"/>
    </row>
    <row r="273" spans="2:20" customFormat="1" x14ac:dyDescent="0.25">
      <c r="B273" s="20">
        <f t="shared" si="48"/>
        <v>240</v>
      </c>
      <c r="C273" s="71">
        <f t="shared" si="49"/>
        <v>12</v>
      </c>
      <c r="D273" s="16">
        <f t="shared" si="50"/>
        <v>2038</v>
      </c>
      <c r="E273" s="17">
        <f t="shared" si="51"/>
        <v>50740</v>
      </c>
      <c r="F273" s="1">
        <f t="shared" si="52"/>
        <v>316.49</v>
      </c>
      <c r="G273" s="1">
        <f t="shared" si="53"/>
        <v>123468.37</v>
      </c>
      <c r="H273" s="1"/>
      <c r="I273" s="1">
        <f t="shared" si="54"/>
        <v>638.34</v>
      </c>
      <c r="J273" s="1">
        <f t="shared" si="55"/>
        <v>105690.83</v>
      </c>
      <c r="K273" s="1">
        <f t="shared" si="56"/>
        <v>229159.2</v>
      </c>
      <c r="L273" s="1"/>
      <c r="M273" s="19">
        <f t="shared" si="45"/>
        <v>0</v>
      </c>
      <c r="N273" s="1">
        <f t="shared" si="57"/>
        <v>94309.17</v>
      </c>
      <c r="O273" s="1">
        <f t="shared" si="58"/>
        <v>94309.17</v>
      </c>
      <c r="P273" s="16">
        <f t="shared" si="46"/>
        <v>20</v>
      </c>
      <c r="Q273" s="86">
        <f t="shared" si="47"/>
        <v>0</v>
      </c>
      <c r="R273" s="7"/>
      <c r="S273" s="80">
        <f t="shared" si="59"/>
        <v>954.83</v>
      </c>
      <c r="T273" s="1"/>
    </row>
    <row r="274" spans="2:20" customFormat="1" x14ac:dyDescent="0.25">
      <c r="B274" s="20">
        <f t="shared" si="48"/>
        <v>241</v>
      </c>
      <c r="C274" s="71">
        <f t="shared" si="49"/>
        <v>1</v>
      </c>
      <c r="D274" s="16">
        <f t="shared" si="50"/>
        <v>2039</v>
      </c>
      <c r="E274" s="17">
        <f t="shared" si="51"/>
        <v>50771</v>
      </c>
      <c r="F274" s="1">
        <f t="shared" si="52"/>
        <v>314.36</v>
      </c>
      <c r="G274" s="1">
        <f t="shared" si="53"/>
        <v>123782.73</v>
      </c>
      <c r="H274" s="1"/>
      <c r="I274" s="1">
        <f t="shared" si="54"/>
        <v>640.47</v>
      </c>
      <c r="J274" s="1">
        <f t="shared" si="55"/>
        <v>106331.3</v>
      </c>
      <c r="K274" s="1">
        <f t="shared" si="56"/>
        <v>230114.03</v>
      </c>
      <c r="L274" s="1"/>
      <c r="M274" s="19">
        <f t="shared" si="45"/>
        <v>0</v>
      </c>
      <c r="N274" s="1">
        <f t="shared" si="57"/>
        <v>93668.7</v>
      </c>
      <c r="O274" s="1">
        <f t="shared" si="58"/>
        <v>93668.7</v>
      </c>
      <c r="P274" s="16">
        <f t="shared" si="46"/>
        <v>21</v>
      </c>
      <c r="Q274" s="86">
        <f t="shared" si="47"/>
        <v>0</v>
      </c>
      <c r="R274" s="7"/>
      <c r="S274" s="80">
        <f t="shared" si="59"/>
        <v>954.83</v>
      </c>
      <c r="T274" s="1"/>
    </row>
    <row r="275" spans="2:20" customFormat="1" x14ac:dyDescent="0.25">
      <c r="B275" s="20">
        <f t="shared" si="48"/>
        <v>242</v>
      </c>
      <c r="C275" s="71">
        <f t="shared" si="49"/>
        <v>2</v>
      </c>
      <c r="D275" s="16">
        <f t="shared" si="50"/>
        <v>2039</v>
      </c>
      <c r="E275" s="17">
        <f t="shared" si="51"/>
        <v>50802</v>
      </c>
      <c r="F275" s="1">
        <f t="shared" si="52"/>
        <v>312.23</v>
      </c>
      <c r="G275" s="1">
        <f t="shared" si="53"/>
        <v>124094.96</v>
      </c>
      <c r="H275" s="1"/>
      <c r="I275" s="1">
        <f t="shared" si="54"/>
        <v>642.6</v>
      </c>
      <c r="J275" s="1">
        <f t="shared" si="55"/>
        <v>106973.9</v>
      </c>
      <c r="K275" s="1">
        <f t="shared" si="56"/>
        <v>231068.86</v>
      </c>
      <c r="L275" s="1"/>
      <c r="M275" s="19">
        <f t="shared" si="45"/>
        <v>0</v>
      </c>
      <c r="N275" s="1">
        <f t="shared" si="57"/>
        <v>93026.1</v>
      </c>
      <c r="O275" s="1">
        <f t="shared" si="58"/>
        <v>93026.1</v>
      </c>
      <c r="P275" s="16">
        <f t="shared" si="46"/>
        <v>21</v>
      </c>
      <c r="Q275" s="86">
        <f t="shared" si="47"/>
        <v>0</v>
      </c>
      <c r="R275" s="7"/>
      <c r="S275" s="80">
        <f t="shared" si="59"/>
        <v>954.83</v>
      </c>
      <c r="T275" s="1"/>
    </row>
    <row r="276" spans="2:20" customFormat="1" x14ac:dyDescent="0.25">
      <c r="B276" s="20">
        <f t="shared" si="48"/>
        <v>243</v>
      </c>
      <c r="C276" s="71">
        <f t="shared" si="49"/>
        <v>3</v>
      </c>
      <c r="D276" s="16">
        <f t="shared" si="50"/>
        <v>2039</v>
      </c>
      <c r="E276" s="17">
        <f t="shared" si="51"/>
        <v>50830</v>
      </c>
      <c r="F276" s="1">
        <f t="shared" si="52"/>
        <v>310.08999999999997</v>
      </c>
      <c r="G276" s="1">
        <f t="shared" si="53"/>
        <v>124405.05</v>
      </c>
      <c r="H276" s="1"/>
      <c r="I276" s="1">
        <f t="shared" si="54"/>
        <v>644.74</v>
      </c>
      <c r="J276" s="1">
        <f t="shared" si="55"/>
        <v>107618.64</v>
      </c>
      <c r="K276" s="1">
        <f t="shared" si="56"/>
        <v>232023.69</v>
      </c>
      <c r="L276" s="1"/>
      <c r="M276" s="19">
        <f t="shared" si="45"/>
        <v>0</v>
      </c>
      <c r="N276" s="1">
        <f t="shared" si="57"/>
        <v>92381.36</v>
      </c>
      <c r="O276" s="1">
        <f t="shared" si="58"/>
        <v>92381.36</v>
      </c>
      <c r="P276" s="16">
        <f t="shared" si="46"/>
        <v>21</v>
      </c>
      <c r="Q276" s="86">
        <f t="shared" si="47"/>
        <v>0</v>
      </c>
      <c r="R276" s="7"/>
      <c r="S276" s="80">
        <f t="shared" si="59"/>
        <v>954.82999999999993</v>
      </c>
      <c r="T276" s="1"/>
    </row>
    <row r="277" spans="2:20" customFormat="1" x14ac:dyDescent="0.25">
      <c r="B277" s="20">
        <f t="shared" si="48"/>
        <v>244</v>
      </c>
      <c r="C277" s="71">
        <f t="shared" si="49"/>
        <v>4</v>
      </c>
      <c r="D277" s="16">
        <f t="shared" si="50"/>
        <v>2039</v>
      </c>
      <c r="E277" s="17">
        <f t="shared" si="51"/>
        <v>50861</v>
      </c>
      <c r="F277" s="1">
        <f t="shared" si="52"/>
        <v>307.94</v>
      </c>
      <c r="G277" s="1">
        <f t="shared" si="53"/>
        <v>124712.99</v>
      </c>
      <c r="H277" s="1"/>
      <c r="I277" s="1">
        <f t="shared" si="54"/>
        <v>646.89</v>
      </c>
      <c r="J277" s="1">
        <f t="shared" si="55"/>
        <v>108265.53</v>
      </c>
      <c r="K277" s="1">
        <f t="shared" si="56"/>
        <v>232978.52</v>
      </c>
      <c r="L277" s="1"/>
      <c r="M277" s="19">
        <f t="shared" si="45"/>
        <v>0</v>
      </c>
      <c r="N277" s="1">
        <f t="shared" si="57"/>
        <v>91734.47</v>
      </c>
      <c r="O277" s="1">
        <f t="shared" si="58"/>
        <v>91734.47</v>
      </c>
      <c r="P277" s="16">
        <f t="shared" si="46"/>
        <v>21</v>
      </c>
      <c r="Q277" s="86">
        <f t="shared" si="47"/>
        <v>0</v>
      </c>
      <c r="R277" s="7"/>
      <c r="S277" s="80">
        <f t="shared" si="59"/>
        <v>954.82999999999993</v>
      </c>
      <c r="T277" s="1"/>
    </row>
    <row r="278" spans="2:20" customFormat="1" x14ac:dyDescent="0.25">
      <c r="B278" s="20">
        <f t="shared" si="48"/>
        <v>245</v>
      </c>
      <c r="C278" s="71">
        <f t="shared" si="49"/>
        <v>5</v>
      </c>
      <c r="D278" s="16">
        <f t="shared" si="50"/>
        <v>2039</v>
      </c>
      <c r="E278" s="17">
        <f t="shared" si="51"/>
        <v>50891</v>
      </c>
      <c r="F278" s="1">
        <f t="shared" si="52"/>
        <v>305.77999999999997</v>
      </c>
      <c r="G278" s="1">
        <f t="shared" si="53"/>
        <v>125018.77</v>
      </c>
      <c r="H278" s="1"/>
      <c r="I278" s="1">
        <f t="shared" si="54"/>
        <v>649.04999999999995</v>
      </c>
      <c r="J278" s="1">
        <f t="shared" si="55"/>
        <v>108914.58</v>
      </c>
      <c r="K278" s="1">
        <f t="shared" si="56"/>
        <v>233933.35</v>
      </c>
      <c r="L278" s="1"/>
      <c r="M278" s="19">
        <f t="shared" si="45"/>
        <v>0</v>
      </c>
      <c r="N278" s="1">
        <f t="shared" si="57"/>
        <v>91085.42</v>
      </c>
      <c r="O278" s="1">
        <f t="shared" si="58"/>
        <v>91085.42</v>
      </c>
      <c r="P278" s="16">
        <f t="shared" si="46"/>
        <v>21</v>
      </c>
      <c r="Q278" s="86">
        <f t="shared" si="47"/>
        <v>0</v>
      </c>
      <c r="R278" s="7"/>
      <c r="S278" s="80">
        <f t="shared" si="59"/>
        <v>954.82999999999993</v>
      </c>
      <c r="T278" s="1"/>
    </row>
    <row r="279" spans="2:20" customFormat="1" x14ac:dyDescent="0.25">
      <c r="B279" s="20">
        <f t="shared" si="48"/>
        <v>246</v>
      </c>
      <c r="C279" s="71">
        <f t="shared" si="49"/>
        <v>6</v>
      </c>
      <c r="D279" s="16">
        <f t="shared" si="50"/>
        <v>2039</v>
      </c>
      <c r="E279" s="17">
        <f t="shared" si="51"/>
        <v>50922</v>
      </c>
      <c r="F279" s="1">
        <f t="shared" si="52"/>
        <v>303.62</v>
      </c>
      <c r="G279" s="1">
        <f t="shared" si="53"/>
        <v>125322.39</v>
      </c>
      <c r="H279" s="1"/>
      <c r="I279" s="1">
        <f t="shared" si="54"/>
        <v>651.21</v>
      </c>
      <c r="J279" s="1">
        <f t="shared" si="55"/>
        <v>109565.79</v>
      </c>
      <c r="K279" s="1">
        <f t="shared" si="56"/>
        <v>234888.18</v>
      </c>
      <c r="L279" s="1"/>
      <c r="M279" s="19">
        <f t="shared" si="45"/>
        <v>0</v>
      </c>
      <c r="N279" s="1">
        <f t="shared" si="57"/>
        <v>90434.21</v>
      </c>
      <c r="O279" s="1">
        <f t="shared" si="58"/>
        <v>90434.21</v>
      </c>
      <c r="P279" s="16">
        <f t="shared" si="46"/>
        <v>21</v>
      </c>
      <c r="Q279" s="86">
        <f t="shared" si="47"/>
        <v>0</v>
      </c>
      <c r="R279" s="7"/>
      <c r="S279" s="80">
        <f t="shared" si="59"/>
        <v>954.83</v>
      </c>
      <c r="T279" s="1"/>
    </row>
    <row r="280" spans="2:20" customFormat="1" x14ac:dyDescent="0.25">
      <c r="B280" s="20">
        <f t="shared" si="48"/>
        <v>247</v>
      </c>
      <c r="C280" s="71">
        <f t="shared" si="49"/>
        <v>7</v>
      </c>
      <c r="D280" s="16">
        <f t="shared" si="50"/>
        <v>2039</v>
      </c>
      <c r="E280" s="17">
        <f t="shared" si="51"/>
        <v>50952</v>
      </c>
      <c r="F280" s="1">
        <f t="shared" si="52"/>
        <v>301.45</v>
      </c>
      <c r="G280" s="1">
        <f t="shared" si="53"/>
        <v>125623.84</v>
      </c>
      <c r="H280" s="1"/>
      <c r="I280" s="1">
        <f t="shared" si="54"/>
        <v>653.38</v>
      </c>
      <c r="J280" s="1">
        <f t="shared" si="55"/>
        <v>110219.17</v>
      </c>
      <c r="K280" s="1">
        <f t="shared" si="56"/>
        <v>235843.01</v>
      </c>
      <c r="L280" s="1"/>
      <c r="M280" s="19">
        <f t="shared" si="45"/>
        <v>0</v>
      </c>
      <c r="N280" s="1">
        <f t="shared" si="57"/>
        <v>89780.83</v>
      </c>
      <c r="O280" s="1">
        <f t="shared" si="58"/>
        <v>89780.83</v>
      </c>
      <c r="P280" s="16">
        <f t="shared" si="46"/>
        <v>21</v>
      </c>
      <c r="Q280" s="86">
        <f t="shared" si="47"/>
        <v>0</v>
      </c>
      <c r="R280" s="7"/>
      <c r="S280" s="80">
        <f t="shared" si="59"/>
        <v>954.82999999999993</v>
      </c>
      <c r="T280" s="1"/>
    </row>
    <row r="281" spans="2:20" customFormat="1" x14ac:dyDescent="0.25">
      <c r="B281" s="20">
        <f t="shared" si="48"/>
        <v>248</v>
      </c>
      <c r="C281" s="71">
        <f t="shared" si="49"/>
        <v>8</v>
      </c>
      <c r="D281" s="16">
        <f t="shared" si="50"/>
        <v>2039</v>
      </c>
      <c r="E281" s="17">
        <f t="shared" si="51"/>
        <v>50983</v>
      </c>
      <c r="F281" s="1">
        <f t="shared" si="52"/>
        <v>299.27</v>
      </c>
      <c r="G281" s="1">
        <f t="shared" si="53"/>
        <v>125923.11</v>
      </c>
      <c r="H281" s="1"/>
      <c r="I281" s="1">
        <f t="shared" si="54"/>
        <v>655.56</v>
      </c>
      <c r="J281" s="1">
        <f t="shared" si="55"/>
        <v>110874.73</v>
      </c>
      <c r="K281" s="1">
        <f t="shared" si="56"/>
        <v>236797.84</v>
      </c>
      <c r="L281" s="1"/>
      <c r="M281" s="19">
        <f t="shared" si="45"/>
        <v>0</v>
      </c>
      <c r="N281" s="1">
        <f t="shared" si="57"/>
        <v>89125.27</v>
      </c>
      <c r="O281" s="1">
        <f t="shared" si="58"/>
        <v>89125.27</v>
      </c>
      <c r="P281" s="16">
        <f t="shared" si="46"/>
        <v>21</v>
      </c>
      <c r="Q281" s="86">
        <f t="shared" si="47"/>
        <v>0</v>
      </c>
      <c r="R281" s="7"/>
      <c r="S281" s="80">
        <f t="shared" si="59"/>
        <v>954.82999999999993</v>
      </c>
      <c r="T281" s="1"/>
    </row>
    <row r="282" spans="2:20" customFormat="1" x14ac:dyDescent="0.25">
      <c r="B282" s="20">
        <f t="shared" si="48"/>
        <v>249</v>
      </c>
      <c r="C282" s="71">
        <f t="shared" si="49"/>
        <v>9</v>
      </c>
      <c r="D282" s="16">
        <f t="shared" si="50"/>
        <v>2039</v>
      </c>
      <c r="E282" s="17">
        <f t="shared" si="51"/>
        <v>51014</v>
      </c>
      <c r="F282" s="1">
        <f t="shared" si="52"/>
        <v>297.08</v>
      </c>
      <c r="G282" s="1">
        <f t="shared" si="53"/>
        <v>126220.19</v>
      </c>
      <c r="H282" s="1"/>
      <c r="I282" s="1">
        <f t="shared" si="54"/>
        <v>657.75</v>
      </c>
      <c r="J282" s="1">
        <f t="shared" si="55"/>
        <v>111532.48</v>
      </c>
      <c r="K282" s="1">
        <f t="shared" si="56"/>
        <v>237752.67</v>
      </c>
      <c r="L282" s="1"/>
      <c r="M282" s="19">
        <f t="shared" si="45"/>
        <v>0</v>
      </c>
      <c r="N282" s="1">
        <f t="shared" si="57"/>
        <v>88467.520000000004</v>
      </c>
      <c r="O282" s="1">
        <f t="shared" si="58"/>
        <v>88467.520000000004</v>
      </c>
      <c r="P282" s="16">
        <f t="shared" si="46"/>
        <v>21</v>
      </c>
      <c r="Q282" s="86">
        <f t="shared" si="47"/>
        <v>0</v>
      </c>
      <c r="R282" s="7"/>
      <c r="S282" s="80">
        <f t="shared" si="59"/>
        <v>954.82999999999993</v>
      </c>
      <c r="T282" s="1"/>
    </row>
    <row r="283" spans="2:20" customFormat="1" x14ac:dyDescent="0.25">
      <c r="B283" s="20">
        <f t="shared" si="48"/>
        <v>250</v>
      </c>
      <c r="C283" s="71">
        <f t="shared" si="49"/>
        <v>10</v>
      </c>
      <c r="D283" s="16">
        <f t="shared" si="50"/>
        <v>2039</v>
      </c>
      <c r="E283" s="17">
        <f t="shared" si="51"/>
        <v>51044</v>
      </c>
      <c r="F283" s="1">
        <f t="shared" si="52"/>
        <v>294.89</v>
      </c>
      <c r="G283" s="1">
        <f t="shared" si="53"/>
        <v>126515.08</v>
      </c>
      <c r="H283" s="1"/>
      <c r="I283" s="1">
        <f t="shared" si="54"/>
        <v>659.94</v>
      </c>
      <c r="J283" s="1">
        <f t="shared" si="55"/>
        <v>112192.42</v>
      </c>
      <c r="K283" s="1">
        <f t="shared" si="56"/>
        <v>238707.5</v>
      </c>
      <c r="L283" s="1"/>
      <c r="M283" s="19">
        <f t="shared" si="45"/>
        <v>0</v>
      </c>
      <c r="N283" s="1">
        <f t="shared" si="57"/>
        <v>87807.58</v>
      </c>
      <c r="O283" s="1">
        <f t="shared" si="58"/>
        <v>87807.58</v>
      </c>
      <c r="P283" s="16">
        <f t="shared" si="46"/>
        <v>21</v>
      </c>
      <c r="Q283" s="86">
        <f t="shared" si="47"/>
        <v>0</v>
      </c>
      <c r="R283" s="7"/>
      <c r="S283" s="80">
        <f t="shared" si="59"/>
        <v>954.83</v>
      </c>
      <c r="T283" s="1"/>
    </row>
    <row r="284" spans="2:20" customFormat="1" x14ac:dyDescent="0.25">
      <c r="B284" s="20">
        <f t="shared" si="48"/>
        <v>251</v>
      </c>
      <c r="C284" s="71">
        <f t="shared" si="49"/>
        <v>11</v>
      </c>
      <c r="D284" s="16">
        <f t="shared" si="50"/>
        <v>2039</v>
      </c>
      <c r="E284" s="17">
        <f t="shared" si="51"/>
        <v>51075</v>
      </c>
      <c r="F284" s="1">
        <f t="shared" si="52"/>
        <v>292.69</v>
      </c>
      <c r="G284" s="1">
        <f t="shared" si="53"/>
        <v>126807.77</v>
      </c>
      <c r="H284" s="1"/>
      <c r="I284" s="1">
        <f t="shared" si="54"/>
        <v>662.14</v>
      </c>
      <c r="J284" s="1">
        <f t="shared" si="55"/>
        <v>112854.56</v>
      </c>
      <c r="K284" s="1">
        <f t="shared" si="56"/>
        <v>239662.33</v>
      </c>
      <c r="L284" s="1"/>
      <c r="M284" s="19">
        <f t="shared" si="45"/>
        <v>0</v>
      </c>
      <c r="N284" s="1">
        <f t="shared" si="57"/>
        <v>87145.44</v>
      </c>
      <c r="O284" s="1">
        <f t="shared" si="58"/>
        <v>87145.44</v>
      </c>
      <c r="P284" s="16">
        <f t="shared" si="46"/>
        <v>21</v>
      </c>
      <c r="Q284" s="86">
        <f t="shared" si="47"/>
        <v>0</v>
      </c>
      <c r="R284" s="7"/>
      <c r="S284" s="80">
        <f t="shared" si="59"/>
        <v>954.82999999999993</v>
      </c>
      <c r="T284" s="1"/>
    </row>
    <row r="285" spans="2:20" customFormat="1" x14ac:dyDescent="0.25">
      <c r="B285" s="20">
        <f t="shared" si="48"/>
        <v>252</v>
      </c>
      <c r="C285" s="71">
        <f t="shared" si="49"/>
        <v>12</v>
      </c>
      <c r="D285" s="16">
        <f t="shared" si="50"/>
        <v>2039</v>
      </c>
      <c r="E285" s="17">
        <f t="shared" si="51"/>
        <v>51105</v>
      </c>
      <c r="F285" s="1">
        <f t="shared" si="52"/>
        <v>290.48</v>
      </c>
      <c r="G285" s="1">
        <f t="shared" si="53"/>
        <v>127098.25</v>
      </c>
      <c r="H285" s="1"/>
      <c r="I285" s="1">
        <f t="shared" si="54"/>
        <v>664.35</v>
      </c>
      <c r="J285" s="1">
        <f t="shared" si="55"/>
        <v>113518.91</v>
      </c>
      <c r="K285" s="1">
        <f t="shared" si="56"/>
        <v>240617.16</v>
      </c>
      <c r="L285" s="1"/>
      <c r="M285" s="19">
        <f t="shared" si="45"/>
        <v>0</v>
      </c>
      <c r="N285" s="1">
        <f t="shared" si="57"/>
        <v>86481.09</v>
      </c>
      <c r="O285" s="1">
        <f t="shared" si="58"/>
        <v>86481.09</v>
      </c>
      <c r="P285" s="16">
        <f t="shared" si="46"/>
        <v>21</v>
      </c>
      <c r="Q285" s="86">
        <f t="shared" si="47"/>
        <v>0</v>
      </c>
      <c r="R285" s="7"/>
      <c r="S285" s="80">
        <f t="shared" si="59"/>
        <v>954.83</v>
      </c>
      <c r="T285" s="1"/>
    </row>
    <row r="286" spans="2:20" customFormat="1" x14ac:dyDescent="0.25">
      <c r="B286" s="20">
        <f t="shared" si="48"/>
        <v>253</v>
      </c>
      <c r="C286" s="71">
        <f t="shared" si="49"/>
        <v>1</v>
      </c>
      <c r="D286" s="16">
        <f t="shared" si="50"/>
        <v>2040</v>
      </c>
      <c r="E286" s="17">
        <f t="shared" si="51"/>
        <v>51136</v>
      </c>
      <c r="F286" s="1">
        <f t="shared" si="52"/>
        <v>288.27</v>
      </c>
      <c r="G286" s="1">
        <f t="shared" si="53"/>
        <v>127386.52</v>
      </c>
      <c r="H286" s="1"/>
      <c r="I286" s="1">
        <f t="shared" si="54"/>
        <v>666.56</v>
      </c>
      <c r="J286" s="1">
        <f t="shared" si="55"/>
        <v>114185.47</v>
      </c>
      <c r="K286" s="1">
        <f t="shared" si="56"/>
        <v>241571.99</v>
      </c>
      <c r="L286" s="1"/>
      <c r="M286" s="19">
        <f t="shared" si="45"/>
        <v>0</v>
      </c>
      <c r="N286" s="1">
        <f t="shared" si="57"/>
        <v>85814.53</v>
      </c>
      <c r="O286" s="1">
        <f t="shared" si="58"/>
        <v>85814.53</v>
      </c>
      <c r="P286" s="16">
        <f t="shared" si="46"/>
        <v>22</v>
      </c>
      <c r="Q286" s="86">
        <f t="shared" si="47"/>
        <v>0</v>
      </c>
      <c r="R286" s="7"/>
      <c r="S286" s="80">
        <f t="shared" si="59"/>
        <v>954.82999999999993</v>
      </c>
      <c r="T286" s="1"/>
    </row>
    <row r="287" spans="2:20" customFormat="1" x14ac:dyDescent="0.25">
      <c r="B287" s="20">
        <f t="shared" si="48"/>
        <v>254</v>
      </c>
      <c r="C287" s="71">
        <f t="shared" si="49"/>
        <v>2</v>
      </c>
      <c r="D287" s="16">
        <f t="shared" si="50"/>
        <v>2040</v>
      </c>
      <c r="E287" s="17">
        <f t="shared" si="51"/>
        <v>51167</v>
      </c>
      <c r="F287" s="1">
        <f t="shared" si="52"/>
        <v>286.05</v>
      </c>
      <c r="G287" s="1">
        <f t="shared" si="53"/>
        <v>127672.57</v>
      </c>
      <c r="H287" s="1"/>
      <c r="I287" s="1">
        <f t="shared" si="54"/>
        <v>668.78</v>
      </c>
      <c r="J287" s="1">
        <f t="shared" si="55"/>
        <v>114854.25</v>
      </c>
      <c r="K287" s="1">
        <f t="shared" si="56"/>
        <v>242526.82</v>
      </c>
      <c r="L287" s="1"/>
      <c r="M287" s="19">
        <f t="shared" si="45"/>
        <v>0</v>
      </c>
      <c r="N287" s="1">
        <f t="shared" si="57"/>
        <v>85145.75</v>
      </c>
      <c r="O287" s="1">
        <f t="shared" si="58"/>
        <v>85145.75</v>
      </c>
      <c r="P287" s="16">
        <f t="shared" si="46"/>
        <v>22</v>
      </c>
      <c r="Q287" s="86">
        <f t="shared" si="47"/>
        <v>0</v>
      </c>
      <c r="R287" s="7"/>
      <c r="S287" s="80">
        <f t="shared" si="59"/>
        <v>954.82999999999993</v>
      </c>
      <c r="T287" s="1"/>
    </row>
    <row r="288" spans="2:20" customFormat="1" x14ac:dyDescent="0.25">
      <c r="B288" s="20">
        <f t="shared" si="48"/>
        <v>255</v>
      </c>
      <c r="C288" s="71">
        <f t="shared" si="49"/>
        <v>3</v>
      </c>
      <c r="D288" s="16">
        <f t="shared" si="50"/>
        <v>2040</v>
      </c>
      <c r="E288" s="17">
        <f t="shared" si="51"/>
        <v>51196</v>
      </c>
      <c r="F288" s="1">
        <f t="shared" si="52"/>
        <v>283.82</v>
      </c>
      <c r="G288" s="1">
        <f t="shared" si="53"/>
        <v>127956.39</v>
      </c>
      <c r="H288" s="1"/>
      <c r="I288" s="1">
        <f t="shared" si="54"/>
        <v>671.01</v>
      </c>
      <c r="J288" s="1">
        <f t="shared" si="55"/>
        <v>115525.26</v>
      </c>
      <c r="K288" s="1">
        <f t="shared" si="56"/>
        <v>243481.65</v>
      </c>
      <c r="L288" s="1"/>
      <c r="M288" s="19">
        <f t="shared" si="45"/>
        <v>0</v>
      </c>
      <c r="N288" s="1">
        <f t="shared" si="57"/>
        <v>84474.74</v>
      </c>
      <c r="O288" s="1">
        <f t="shared" si="58"/>
        <v>84474.74</v>
      </c>
      <c r="P288" s="16">
        <f t="shared" si="46"/>
        <v>22</v>
      </c>
      <c r="Q288" s="86">
        <f t="shared" si="47"/>
        <v>0</v>
      </c>
      <c r="R288" s="7"/>
      <c r="S288" s="80">
        <f t="shared" si="59"/>
        <v>954.82999999999993</v>
      </c>
      <c r="T288" s="1"/>
    </row>
    <row r="289" spans="2:20" customFormat="1" x14ac:dyDescent="0.25">
      <c r="B289" s="20">
        <f t="shared" si="48"/>
        <v>256</v>
      </c>
      <c r="C289" s="71">
        <f t="shared" si="49"/>
        <v>4</v>
      </c>
      <c r="D289" s="16">
        <f t="shared" si="50"/>
        <v>2040</v>
      </c>
      <c r="E289" s="17">
        <f t="shared" si="51"/>
        <v>51227</v>
      </c>
      <c r="F289" s="1">
        <f t="shared" si="52"/>
        <v>281.58</v>
      </c>
      <c r="G289" s="1">
        <f t="shared" si="53"/>
        <v>128237.97</v>
      </c>
      <c r="H289" s="1"/>
      <c r="I289" s="1">
        <f t="shared" si="54"/>
        <v>673.25</v>
      </c>
      <c r="J289" s="1">
        <f t="shared" si="55"/>
        <v>116198.51</v>
      </c>
      <c r="K289" s="1">
        <f t="shared" si="56"/>
        <v>244436.48000000001</v>
      </c>
      <c r="L289" s="1"/>
      <c r="M289" s="19">
        <f t="shared" si="45"/>
        <v>0</v>
      </c>
      <c r="N289" s="1">
        <f t="shared" si="57"/>
        <v>83801.490000000005</v>
      </c>
      <c r="O289" s="1">
        <f t="shared" si="58"/>
        <v>83801.490000000005</v>
      </c>
      <c r="P289" s="16">
        <f t="shared" si="46"/>
        <v>22</v>
      </c>
      <c r="Q289" s="86">
        <f t="shared" si="47"/>
        <v>0</v>
      </c>
      <c r="R289" s="7"/>
      <c r="S289" s="80">
        <f t="shared" si="59"/>
        <v>954.82999999999993</v>
      </c>
      <c r="T289" s="1"/>
    </row>
    <row r="290" spans="2:20" customFormat="1" x14ac:dyDescent="0.25">
      <c r="B290" s="20">
        <f t="shared" si="48"/>
        <v>257</v>
      </c>
      <c r="C290" s="71">
        <f t="shared" si="49"/>
        <v>5</v>
      </c>
      <c r="D290" s="16">
        <f t="shared" si="50"/>
        <v>2040</v>
      </c>
      <c r="E290" s="17">
        <f t="shared" si="51"/>
        <v>51257</v>
      </c>
      <c r="F290" s="1">
        <f t="shared" si="52"/>
        <v>279.33999999999997</v>
      </c>
      <c r="G290" s="1">
        <f t="shared" si="53"/>
        <v>128517.31</v>
      </c>
      <c r="H290" s="1"/>
      <c r="I290" s="1">
        <f t="shared" si="54"/>
        <v>675.49</v>
      </c>
      <c r="J290" s="1">
        <f t="shared" si="55"/>
        <v>116874</v>
      </c>
      <c r="K290" s="1">
        <f t="shared" si="56"/>
        <v>245391.31</v>
      </c>
      <c r="L290" s="1"/>
      <c r="M290" s="19">
        <f t="shared" ref="M290:M353" si="60">IF(O289&gt;$N$14,IF(O289&gt;=(I290+$N$14),$N$14,(O289-I290)),0)</f>
        <v>0</v>
      </c>
      <c r="N290" s="1">
        <f t="shared" si="57"/>
        <v>83126</v>
      </c>
      <c r="O290" s="1">
        <f t="shared" si="58"/>
        <v>83126</v>
      </c>
      <c r="P290" s="16">
        <f t="shared" ref="P290:P353" si="61">ROUND(DATEDIF($E$34,E290,"y"),1)+1</f>
        <v>22</v>
      </c>
      <c r="Q290" s="86">
        <f t="shared" ref="Q290:Q353" si="62">IF(AND(O290=0,F290&gt;0),"Final Payment# " &amp; B290 &amp; "; Year #" &amp; P290 &amp; "; Date: " &amp; TEXT(E290,"m/d/yyyy"),0)</f>
        <v>0</v>
      </c>
      <c r="R290" s="7"/>
      <c r="S290" s="80">
        <f t="shared" si="59"/>
        <v>954.82999999999993</v>
      </c>
      <c r="T290" s="1"/>
    </row>
    <row r="291" spans="2:20" customFormat="1" x14ac:dyDescent="0.25">
      <c r="B291" s="20">
        <f t="shared" ref="B291:B354" si="63">+B290+1</f>
        <v>258</v>
      </c>
      <c r="C291" s="71">
        <f t="shared" ref="C291:C354" si="64">IF(C290&gt;=(12.99999-12/$K$13), 1,  C290+12/$K$13)</f>
        <v>6</v>
      </c>
      <c r="D291" s="16">
        <f t="shared" ref="D291:D354" si="65">IF(AND(C291=1, B291&gt;1),D290+1,D290)</f>
        <v>2040</v>
      </c>
      <c r="E291" s="17">
        <f t="shared" ref="E291:E354" si="66">DATE(D291,TRUNC(C291),1+(C291-TRUNC(C291))* (IF(TRUNC(C291)=2,28.5,IF(OR(TRUNC(C291)=1,TRUNC(C291)=3,TRUNC(C291)=5,TRUNC(C291)=7,TRUNC(C291)=8,TRUNC(C291)=10,TRUNC(C291)=12),31,30))))</f>
        <v>51288</v>
      </c>
      <c r="F291" s="1">
        <f t="shared" ref="F291:F354" si="67">ROUND(IF(O290&gt;0,($F$14/($K$13*100)*O290),0),2)</f>
        <v>277.08999999999997</v>
      </c>
      <c r="G291" s="1">
        <f t="shared" ref="G291:G354" si="68">ROUND(IF(O290&gt;0,+F291+G290,0),2)</f>
        <v>128794.4</v>
      </c>
      <c r="H291" s="1"/>
      <c r="I291" s="1">
        <f t="shared" ref="I291:I354" si="69">ROUND(IF(O290&gt;0,IF(O290&gt;($K$14+F291),$K$14-F291,O290),0),2)</f>
        <v>677.74</v>
      </c>
      <c r="J291" s="1">
        <f t="shared" ref="J291:J354" si="70">ROUND(IF(O290&gt;0,+J290+I291+M291,0),2)</f>
        <v>117551.74</v>
      </c>
      <c r="K291" s="1">
        <f t="shared" ref="K291:K354" si="71">ROUND(IF(O290&gt;0,J291+G291,0),2)</f>
        <v>246346.14</v>
      </c>
      <c r="L291" s="1"/>
      <c r="M291" s="19">
        <f t="shared" si="60"/>
        <v>0</v>
      </c>
      <c r="N291" s="1">
        <f t="shared" ref="N291:N354" si="72">ROUND(IF(O290&gt;0,+N290-I291,0),2)</f>
        <v>82448.259999999995</v>
      </c>
      <c r="O291" s="1">
        <f t="shared" ref="O291:O354" si="73">ROUND(IF(O290&gt;0,(+O290-I291-M291),0),2)</f>
        <v>82448.259999999995</v>
      </c>
      <c r="P291" s="16">
        <f t="shared" si="61"/>
        <v>22</v>
      </c>
      <c r="Q291" s="86">
        <f t="shared" si="62"/>
        <v>0</v>
      </c>
      <c r="R291" s="7"/>
      <c r="S291" s="80">
        <f t="shared" ref="S291:S354" si="74">F291+I291+M291</f>
        <v>954.82999999999993</v>
      </c>
      <c r="T291" s="1"/>
    </row>
    <row r="292" spans="2:20" customFormat="1" x14ac:dyDescent="0.25">
      <c r="B292" s="20">
        <f t="shared" si="63"/>
        <v>259</v>
      </c>
      <c r="C292" s="71">
        <f t="shared" si="64"/>
        <v>7</v>
      </c>
      <c r="D292" s="16">
        <f t="shared" si="65"/>
        <v>2040</v>
      </c>
      <c r="E292" s="17">
        <f t="shared" si="66"/>
        <v>51318</v>
      </c>
      <c r="F292" s="1">
        <f t="shared" si="67"/>
        <v>274.83</v>
      </c>
      <c r="G292" s="1">
        <f t="shared" si="68"/>
        <v>129069.23</v>
      </c>
      <c r="H292" s="1"/>
      <c r="I292" s="1">
        <f t="shared" si="69"/>
        <v>680</v>
      </c>
      <c r="J292" s="1">
        <f t="shared" si="70"/>
        <v>118231.74</v>
      </c>
      <c r="K292" s="1">
        <f t="shared" si="71"/>
        <v>247300.97</v>
      </c>
      <c r="L292" s="1"/>
      <c r="M292" s="19">
        <f t="shared" si="60"/>
        <v>0</v>
      </c>
      <c r="N292" s="1">
        <f t="shared" si="72"/>
        <v>81768.259999999995</v>
      </c>
      <c r="O292" s="1">
        <f t="shared" si="73"/>
        <v>81768.259999999995</v>
      </c>
      <c r="P292" s="16">
        <f t="shared" si="61"/>
        <v>22</v>
      </c>
      <c r="Q292" s="86">
        <f t="shared" si="62"/>
        <v>0</v>
      </c>
      <c r="R292" s="7"/>
      <c r="S292" s="80">
        <f t="shared" si="74"/>
        <v>954.82999999999993</v>
      </c>
      <c r="T292" s="1"/>
    </row>
    <row r="293" spans="2:20" customFormat="1" x14ac:dyDescent="0.25">
      <c r="B293" s="20">
        <f t="shared" si="63"/>
        <v>260</v>
      </c>
      <c r="C293" s="71">
        <f t="shared" si="64"/>
        <v>8</v>
      </c>
      <c r="D293" s="16">
        <f t="shared" si="65"/>
        <v>2040</v>
      </c>
      <c r="E293" s="17">
        <f t="shared" si="66"/>
        <v>51349</v>
      </c>
      <c r="F293" s="1">
        <f t="shared" si="67"/>
        <v>272.56</v>
      </c>
      <c r="G293" s="1">
        <f t="shared" si="68"/>
        <v>129341.79</v>
      </c>
      <c r="H293" s="1"/>
      <c r="I293" s="1">
        <f t="shared" si="69"/>
        <v>682.27</v>
      </c>
      <c r="J293" s="1">
        <f t="shared" si="70"/>
        <v>118914.01</v>
      </c>
      <c r="K293" s="1">
        <f t="shared" si="71"/>
        <v>248255.8</v>
      </c>
      <c r="L293" s="1"/>
      <c r="M293" s="19">
        <f t="shared" si="60"/>
        <v>0</v>
      </c>
      <c r="N293" s="1">
        <f t="shared" si="72"/>
        <v>81085.990000000005</v>
      </c>
      <c r="O293" s="1">
        <f t="shared" si="73"/>
        <v>81085.990000000005</v>
      </c>
      <c r="P293" s="16">
        <f t="shared" si="61"/>
        <v>22</v>
      </c>
      <c r="Q293" s="86">
        <f t="shared" si="62"/>
        <v>0</v>
      </c>
      <c r="R293" s="7"/>
      <c r="S293" s="80">
        <f t="shared" si="74"/>
        <v>954.82999999999993</v>
      </c>
      <c r="T293" s="1"/>
    </row>
    <row r="294" spans="2:20" customFormat="1" x14ac:dyDescent="0.25">
      <c r="B294" s="20">
        <f t="shared" si="63"/>
        <v>261</v>
      </c>
      <c r="C294" s="71">
        <f t="shared" si="64"/>
        <v>9</v>
      </c>
      <c r="D294" s="16">
        <f t="shared" si="65"/>
        <v>2040</v>
      </c>
      <c r="E294" s="17">
        <f t="shared" si="66"/>
        <v>51380</v>
      </c>
      <c r="F294" s="1">
        <f t="shared" si="67"/>
        <v>270.29000000000002</v>
      </c>
      <c r="G294" s="1">
        <f t="shared" si="68"/>
        <v>129612.08</v>
      </c>
      <c r="H294" s="1"/>
      <c r="I294" s="1">
        <f t="shared" si="69"/>
        <v>684.54</v>
      </c>
      <c r="J294" s="1">
        <f t="shared" si="70"/>
        <v>119598.55</v>
      </c>
      <c r="K294" s="1">
        <f t="shared" si="71"/>
        <v>249210.63</v>
      </c>
      <c r="L294" s="1"/>
      <c r="M294" s="19">
        <f t="shared" si="60"/>
        <v>0</v>
      </c>
      <c r="N294" s="1">
        <f t="shared" si="72"/>
        <v>80401.45</v>
      </c>
      <c r="O294" s="1">
        <f t="shared" si="73"/>
        <v>80401.45</v>
      </c>
      <c r="P294" s="16">
        <f t="shared" si="61"/>
        <v>22</v>
      </c>
      <c r="Q294" s="86">
        <f t="shared" si="62"/>
        <v>0</v>
      </c>
      <c r="R294" s="7"/>
      <c r="S294" s="80">
        <f t="shared" si="74"/>
        <v>954.82999999999993</v>
      </c>
      <c r="T294" s="1"/>
    </row>
    <row r="295" spans="2:20" customFormat="1" x14ac:dyDescent="0.25">
      <c r="B295" s="20">
        <f t="shared" si="63"/>
        <v>262</v>
      </c>
      <c r="C295" s="71">
        <f t="shared" si="64"/>
        <v>10</v>
      </c>
      <c r="D295" s="16">
        <f t="shared" si="65"/>
        <v>2040</v>
      </c>
      <c r="E295" s="17">
        <f t="shared" si="66"/>
        <v>51410</v>
      </c>
      <c r="F295" s="1">
        <f t="shared" si="67"/>
        <v>268</v>
      </c>
      <c r="G295" s="1">
        <f t="shared" si="68"/>
        <v>129880.08</v>
      </c>
      <c r="H295" s="1"/>
      <c r="I295" s="1">
        <f t="shared" si="69"/>
        <v>686.83</v>
      </c>
      <c r="J295" s="1">
        <f t="shared" si="70"/>
        <v>120285.38</v>
      </c>
      <c r="K295" s="1">
        <f t="shared" si="71"/>
        <v>250165.46</v>
      </c>
      <c r="L295" s="1"/>
      <c r="M295" s="19">
        <f t="shared" si="60"/>
        <v>0</v>
      </c>
      <c r="N295" s="1">
        <f t="shared" si="72"/>
        <v>79714.62</v>
      </c>
      <c r="O295" s="1">
        <f t="shared" si="73"/>
        <v>79714.62</v>
      </c>
      <c r="P295" s="16">
        <f t="shared" si="61"/>
        <v>22</v>
      </c>
      <c r="Q295" s="86">
        <f t="shared" si="62"/>
        <v>0</v>
      </c>
      <c r="R295" s="7"/>
      <c r="S295" s="80">
        <f t="shared" si="74"/>
        <v>954.83</v>
      </c>
      <c r="T295" s="1"/>
    </row>
    <row r="296" spans="2:20" customFormat="1" x14ac:dyDescent="0.25">
      <c r="B296" s="20">
        <f t="shared" si="63"/>
        <v>263</v>
      </c>
      <c r="C296" s="71">
        <f t="shared" si="64"/>
        <v>11</v>
      </c>
      <c r="D296" s="16">
        <f t="shared" si="65"/>
        <v>2040</v>
      </c>
      <c r="E296" s="17">
        <f t="shared" si="66"/>
        <v>51441</v>
      </c>
      <c r="F296" s="1">
        <f t="shared" si="67"/>
        <v>265.72000000000003</v>
      </c>
      <c r="G296" s="1">
        <f t="shared" si="68"/>
        <v>130145.8</v>
      </c>
      <c r="H296" s="1"/>
      <c r="I296" s="1">
        <f t="shared" si="69"/>
        <v>689.11</v>
      </c>
      <c r="J296" s="1">
        <f t="shared" si="70"/>
        <v>120974.49</v>
      </c>
      <c r="K296" s="1">
        <f t="shared" si="71"/>
        <v>251120.29</v>
      </c>
      <c r="L296" s="1"/>
      <c r="M296" s="19">
        <f t="shared" si="60"/>
        <v>0</v>
      </c>
      <c r="N296" s="1">
        <f t="shared" si="72"/>
        <v>79025.509999999995</v>
      </c>
      <c r="O296" s="1">
        <f t="shared" si="73"/>
        <v>79025.509999999995</v>
      </c>
      <c r="P296" s="16">
        <f t="shared" si="61"/>
        <v>22</v>
      </c>
      <c r="Q296" s="86">
        <f t="shared" si="62"/>
        <v>0</v>
      </c>
      <c r="R296" s="7"/>
      <c r="S296" s="80">
        <f t="shared" si="74"/>
        <v>954.83</v>
      </c>
      <c r="T296" s="1"/>
    </row>
    <row r="297" spans="2:20" customFormat="1" x14ac:dyDescent="0.25">
      <c r="B297" s="20">
        <f t="shared" si="63"/>
        <v>264</v>
      </c>
      <c r="C297" s="71">
        <f t="shared" si="64"/>
        <v>12</v>
      </c>
      <c r="D297" s="16">
        <f t="shared" si="65"/>
        <v>2040</v>
      </c>
      <c r="E297" s="17">
        <f t="shared" si="66"/>
        <v>51471</v>
      </c>
      <c r="F297" s="1">
        <f t="shared" si="67"/>
        <v>263.42</v>
      </c>
      <c r="G297" s="1">
        <f t="shared" si="68"/>
        <v>130409.22</v>
      </c>
      <c r="H297" s="1"/>
      <c r="I297" s="1">
        <f t="shared" si="69"/>
        <v>691.41</v>
      </c>
      <c r="J297" s="1">
        <f t="shared" si="70"/>
        <v>121665.9</v>
      </c>
      <c r="K297" s="1">
        <f t="shared" si="71"/>
        <v>252075.12</v>
      </c>
      <c r="L297" s="1"/>
      <c r="M297" s="19">
        <f t="shared" si="60"/>
        <v>0</v>
      </c>
      <c r="N297" s="1">
        <f t="shared" si="72"/>
        <v>78334.100000000006</v>
      </c>
      <c r="O297" s="1">
        <f t="shared" si="73"/>
        <v>78334.100000000006</v>
      </c>
      <c r="P297" s="16">
        <f t="shared" si="61"/>
        <v>22</v>
      </c>
      <c r="Q297" s="86">
        <f t="shared" si="62"/>
        <v>0</v>
      </c>
      <c r="R297" s="7"/>
      <c r="S297" s="80">
        <f t="shared" si="74"/>
        <v>954.82999999999993</v>
      </c>
      <c r="T297" s="1"/>
    </row>
    <row r="298" spans="2:20" customFormat="1" x14ac:dyDescent="0.25">
      <c r="B298" s="20">
        <f t="shared" si="63"/>
        <v>265</v>
      </c>
      <c r="C298" s="71">
        <f t="shared" si="64"/>
        <v>1</v>
      </c>
      <c r="D298" s="16">
        <f t="shared" si="65"/>
        <v>2041</v>
      </c>
      <c r="E298" s="17">
        <f t="shared" si="66"/>
        <v>51502</v>
      </c>
      <c r="F298" s="1">
        <f t="shared" si="67"/>
        <v>261.11</v>
      </c>
      <c r="G298" s="1">
        <f t="shared" si="68"/>
        <v>130670.33</v>
      </c>
      <c r="H298" s="1"/>
      <c r="I298" s="1">
        <f t="shared" si="69"/>
        <v>693.72</v>
      </c>
      <c r="J298" s="1">
        <f t="shared" si="70"/>
        <v>122359.62</v>
      </c>
      <c r="K298" s="1">
        <f t="shared" si="71"/>
        <v>253029.95</v>
      </c>
      <c r="L298" s="1"/>
      <c r="M298" s="19">
        <f t="shared" si="60"/>
        <v>0</v>
      </c>
      <c r="N298" s="1">
        <f t="shared" si="72"/>
        <v>77640.38</v>
      </c>
      <c r="O298" s="1">
        <f t="shared" si="73"/>
        <v>77640.38</v>
      </c>
      <c r="P298" s="16">
        <f t="shared" si="61"/>
        <v>23</v>
      </c>
      <c r="Q298" s="86">
        <f t="shared" si="62"/>
        <v>0</v>
      </c>
      <c r="R298" s="7"/>
      <c r="S298" s="80">
        <f t="shared" si="74"/>
        <v>954.83</v>
      </c>
      <c r="T298" s="1"/>
    </row>
    <row r="299" spans="2:20" customFormat="1" x14ac:dyDescent="0.25">
      <c r="B299" s="20">
        <f t="shared" si="63"/>
        <v>266</v>
      </c>
      <c r="C299" s="71">
        <f t="shared" si="64"/>
        <v>2</v>
      </c>
      <c r="D299" s="16">
        <f t="shared" si="65"/>
        <v>2041</v>
      </c>
      <c r="E299" s="17">
        <f t="shared" si="66"/>
        <v>51533</v>
      </c>
      <c r="F299" s="1">
        <f t="shared" si="67"/>
        <v>258.8</v>
      </c>
      <c r="G299" s="1">
        <f t="shared" si="68"/>
        <v>130929.13</v>
      </c>
      <c r="H299" s="1"/>
      <c r="I299" s="1">
        <f t="shared" si="69"/>
        <v>696.03</v>
      </c>
      <c r="J299" s="1">
        <f t="shared" si="70"/>
        <v>123055.65</v>
      </c>
      <c r="K299" s="1">
        <f t="shared" si="71"/>
        <v>253984.78</v>
      </c>
      <c r="L299" s="1"/>
      <c r="M299" s="19">
        <f t="shared" si="60"/>
        <v>0</v>
      </c>
      <c r="N299" s="1">
        <f t="shared" si="72"/>
        <v>76944.350000000006</v>
      </c>
      <c r="O299" s="1">
        <f t="shared" si="73"/>
        <v>76944.350000000006</v>
      </c>
      <c r="P299" s="16">
        <f t="shared" si="61"/>
        <v>23</v>
      </c>
      <c r="Q299" s="86">
        <f t="shared" si="62"/>
        <v>0</v>
      </c>
      <c r="R299" s="7"/>
      <c r="S299" s="80">
        <f t="shared" si="74"/>
        <v>954.82999999999993</v>
      </c>
      <c r="T299" s="1"/>
    </row>
    <row r="300" spans="2:20" customFormat="1" x14ac:dyDescent="0.25">
      <c r="B300" s="20">
        <f t="shared" si="63"/>
        <v>267</v>
      </c>
      <c r="C300" s="71">
        <f t="shared" si="64"/>
        <v>3</v>
      </c>
      <c r="D300" s="16">
        <f t="shared" si="65"/>
        <v>2041</v>
      </c>
      <c r="E300" s="17">
        <f t="shared" si="66"/>
        <v>51561</v>
      </c>
      <c r="F300" s="1">
        <f t="shared" si="67"/>
        <v>256.48</v>
      </c>
      <c r="G300" s="1">
        <f t="shared" si="68"/>
        <v>131185.60999999999</v>
      </c>
      <c r="H300" s="1"/>
      <c r="I300" s="1">
        <f t="shared" si="69"/>
        <v>698.35</v>
      </c>
      <c r="J300" s="1">
        <f t="shared" si="70"/>
        <v>123754</v>
      </c>
      <c r="K300" s="1">
        <f t="shared" si="71"/>
        <v>254939.61</v>
      </c>
      <c r="L300" s="1"/>
      <c r="M300" s="19">
        <f t="shared" si="60"/>
        <v>0</v>
      </c>
      <c r="N300" s="1">
        <f t="shared" si="72"/>
        <v>76246</v>
      </c>
      <c r="O300" s="1">
        <f t="shared" si="73"/>
        <v>76246</v>
      </c>
      <c r="P300" s="16">
        <f t="shared" si="61"/>
        <v>23</v>
      </c>
      <c r="Q300" s="86">
        <f t="shared" si="62"/>
        <v>0</v>
      </c>
      <c r="R300" s="7"/>
      <c r="S300" s="80">
        <f t="shared" si="74"/>
        <v>954.83</v>
      </c>
      <c r="T300" s="1"/>
    </row>
    <row r="301" spans="2:20" customFormat="1" x14ac:dyDescent="0.25">
      <c r="B301" s="20">
        <f t="shared" si="63"/>
        <v>268</v>
      </c>
      <c r="C301" s="71">
        <f t="shared" si="64"/>
        <v>4</v>
      </c>
      <c r="D301" s="16">
        <f t="shared" si="65"/>
        <v>2041</v>
      </c>
      <c r="E301" s="17">
        <f t="shared" si="66"/>
        <v>51592</v>
      </c>
      <c r="F301" s="1">
        <f t="shared" si="67"/>
        <v>254.15</v>
      </c>
      <c r="G301" s="1">
        <f t="shared" si="68"/>
        <v>131439.76</v>
      </c>
      <c r="H301" s="1"/>
      <c r="I301" s="1">
        <f t="shared" si="69"/>
        <v>700.68</v>
      </c>
      <c r="J301" s="1">
        <f t="shared" si="70"/>
        <v>124454.68</v>
      </c>
      <c r="K301" s="1">
        <f t="shared" si="71"/>
        <v>255894.44</v>
      </c>
      <c r="L301" s="1"/>
      <c r="M301" s="19">
        <f t="shared" si="60"/>
        <v>0</v>
      </c>
      <c r="N301" s="1">
        <f t="shared" si="72"/>
        <v>75545.320000000007</v>
      </c>
      <c r="O301" s="1">
        <f t="shared" si="73"/>
        <v>75545.320000000007</v>
      </c>
      <c r="P301" s="16">
        <f t="shared" si="61"/>
        <v>23</v>
      </c>
      <c r="Q301" s="86">
        <f t="shared" si="62"/>
        <v>0</v>
      </c>
      <c r="R301" s="7"/>
      <c r="S301" s="80">
        <f t="shared" si="74"/>
        <v>954.82999999999993</v>
      </c>
      <c r="T301" s="1"/>
    </row>
    <row r="302" spans="2:20" customFormat="1" x14ac:dyDescent="0.25">
      <c r="B302" s="20">
        <f t="shared" si="63"/>
        <v>269</v>
      </c>
      <c r="C302" s="71">
        <f t="shared" si="64"/>
        <v>5</v>
      </c>
      <c r="D302" s="16">
        <f t="shared" si="65"/>
        <v>2041</v>
      </c>
      <c r="E302" s="17">
        <f t="shared" si="66"/>
        <v>51622</v>
      </c>
      <c r="F302" s="1">
        <f t="shared" si="67"/>
        <v>251.82</v>
      </c>
      <c r="G302" s="1">
        <f t="shared" si="68"/>
        <v>131691.57999999999</v>
      </c>
      <c r="H302" s="1"/>
      <c r="I302" s="1">
        <f t="shared" si="69"/>
        <v>703.01</v>
      </c>
      <c r="J302" s="1">
        <f t="shared" si="70"/>
        <v>125157.69</v>
      </c>
      <c r="K302" s="1">
        <f t="shared" si="71"/>
        <v>256849.27</v>
      </c>
      <c r="L302" s="1"/>
      <c r="M302" s="19">
        <f t="shared" si="60"/>
        <v>0</v>
      </c>
      <c r="N302" s="1">
        <f t="shared" si="72"/>
        <v>74842.31</v>
      </c>
      <c r="O302" s="1">
        <f t="shared" si="73"/>
        <v>74842.31</v>
      </c>
      <c r="P302" s="16">
        <f t="shared" si="61"/>
        <v>23</v>
      </c>
      <c r="Q302" s="86">
        <f t="shared" si="62"/>
        <v>0</v>
      </c>
      <c r="R302" s="7"/>
      <c r="S302" s="80">
        <f t="shared" si="74"/>
        <v>954.82999999999993</v>
      </c>
      <c r="T302" s="1"/>
    </row>
    <row r="303" spans="2:20" customFormat="1" x14ac:dyDescent="0.25">
      <c r="B303" s="20">
        <f t="shared" si="63"/>
        <v>270</v>
      </c>
      <c r="C303" s="71">
        <f t="shared" si="64"/>
        <v>6</v>
      </c>
      <c r="D303" s="16">
        <f t="shared" si="65"/>
        <v>2041</v>
      </c>
      <c r="E303" s="17">
        <f t="shared" si="66"/>
        <v>51653</v>
      </c>
      <c r="F303" s="1">
        <f t="shared" si="67"/>
        <v>249.47</v>
      </c>
      <c r="G303" s="1">
        <f t="shared" si="68"/>
        <v>131941.04999999999</v>
      </c>
      <c r="H303" s="1"/>
      <c r="I303" s="1">
        <f t="shared" si="69"/>
        <v>705.36</v>
      </c>
      <c r="J303" s="1">
        <f t="shared" si="70"/>
        <v>125863.05</v>
      </c>
      <c r="K303" s="1">
        <f t="shared" si="71"/>
        <v>257804.1</v>
      </c>
      <c r="L303" s="1"/>
      <c r="M303" s="19">
        <f t="shared" si="60"/>
        <v>0</v>
      </c>
      <c r="N303" s="1">
        <f t="shared" si="72"/>
        <v>74136.95</v>
      </c>
      <c r="O303" s="1">
        <f t="shared" si="73"/>
        <v>74136.95</v>
      </c>
      <c r="P303" s="16">
        <f t="shared" si="61"/>
        <v>23</v>
      </c>
      <c r="Q303" s="86">
        <f t="shared" si="62"/>
        <v>0</v>
      </c>
      <c r="R303" s="7"/>
      <c r="S303" s="80">
        <f t="shared" si="74"/>
        <v>954.83</v>
      </c>
      <c r="T303" s="1"/>
    </row>
    <row r="304" spans="2:20" customFormat="1" x14ac:dyDescent="0.25">
      <c r="B304" s="20">
        <f t="shared" si="63"/>
        <v>271</v>
      </c>
      <c r="C304" s="71">
        <f t="shared" si="64"/>
        <v>7</v>
      </c>
      <c r="D304" s="16">
        <f t="shared" si="65"/>
        <v>2041</v>
      </c>
      <c r="E304" s="17">
        <f t="shared" si="66"/>
        <v>51683</v>
      </c>
      <c r="F304" s="1">
        <f t="shared" si="67"/>
        <v>247.12</v>
      </c>
      <c r="G304" s="1">
        <f t="shared" si="68"/>
        <v>132188.17000000001</v>
      </c>
      <c r="H304" s="1"/>
      <c r="I304" s="1">
        <f t="shared" si="69"/>
        <v>707.71</v>
      </c>
      <c r="J304" s="1">
        <f t="shared" si="70"/>
        <v>126570.76</v>
      </c>
      <c r="K304" s="1">
        <f t="shared" si="71"/>
        <v>258758.93</v>
      </c>
      <c r="L304" s="1"/>
      <c r="M304" s="19">
        <f t="shared" si="60"/>
        <v>0</v>
      </c>
      <c r="N304" s="1">
        <f t="shared" si="72"/>
        <v>73429.240000000005</v>
      </c>
      <c r="O304" s="1">
        <f t="shared" si="73"/>
        <v>73429.240000000005</v>
      </c>
      <c r="P304" s="16">
        <f t="shared" si="61"/>
        <v>23</v>
      </c>
      <c r="Q304" s="86">
        <f t="shared" si="62"/>
        <v>0</v>
      </c>
      <c r="R304" s="7"/>
      <c r="S304" s="80">
        <f t="shared" si="74"/>
        <v>954.83</v>
      </c>
      <c r="T304" s="1"/>
    </row>
    <row r="305" spans="2:20" customFormat="1" x14ac:dyDescent="0.25">
      <c r="B305" s="20">
        <f t="shared" si="63"/>
        <v>272</v>
      </c>
      <c r="C305" s="71">
        <f t="shared" si="64"/>
        <v>8</v>
      </c>
      <c r="D305" s="16">
        <f t="shared" si="65"/>
        <v>2041</v>
      </c>
      <c r="E305" s="17">
        <f t="shared" si="66"/>
        <v>51714</v>
      </c>
      <c r="F305" s="1">
        <f t="shared" si="67"/>
        <v>244.76</v>
      </c>
      <c r="G305" s="1">
        <f t="shared" si="68"/>
        <v>132432.93</v>
      </c>
      <c r="H305" s="1"/>
      <c r="I305" s="1">
        <f t="shared" si="69"/>
        <v>710.07</v>
      </c>
      <c r="J305" s="1">
        <f t="shared" si="70"/>
        <v>127280.83</v>
      </c>
      <c r="K305" s="1">
        <f t="shared" si="71"/>
        <v>259713.76</v>
      </c>
      <c r="L305" s="1"/>
      <c r="M305" s="19">
        <f t="shared" si="60"/>
        <v>0</v>
      </c>
      <c r="N305" s="1">
        <f t="shared" si="72"/>
        <v>72719.17</v>
      </c>
      <c r="O305" s="1">
        <f t="shared" si="73"/>
        <v>72719.17</v>
      </c>
      <c r="P305" s="16">
        <f t="shared" si="61"/>
        <v>23</v>
      </c>
      <c r="Q305" s="86">
        <f t="shared" si="62"/>
        <v>0</v>
      </c>
      <c r="R305" s="7"/>
      <c r="S305" s="80">
        <f t="shared" si="74"/>
        <v>954.83</v>
      </c>
      <c r="T305" s="1"/>
    </row>
    <row r="306" spans="2:20" customFormat="1" x14ac:dyDescent="0.25">
      <c r="B306" s="20">
        <f t="shared" si="63"/>
        <v>273</v>
      </c>
      <c r="C306" s="71">
        <f t="shared" si="64"/>
        <v>9</v>
      </c>
      <c r="D306" s="16">
        <f t="shared" si="65"/>
        <v>2041</v>
      </c>
      <c r="E306" s="17">
        <f t="shared" si="66"/>
        <v>51745</v>
      </c>
      <c r="F306" s="1">
        <f t="shared" si="67"/>
        <v>242.4</v>
      </c>
      <c r="G306" s="1">
        <f t="shared" si="68"/>
        <v>132675.32999999999</v>
      </c>
      <c r="H306" s="1"/>
      <c r="I306" s="1">
        <f t="shared" si="69"/>
        <v>712.43</v>
      </c>
      <c r="J306" s="1">
        <f t="shared" si="70"/>
        <v>127993.26</v>
      </c>
      <c r="K306" s="1">
        <f t="shared" si="71"/>
        <v>260668.59</v>
      </c>
      <c r="L306" s="1"/>
      <c r="M306" s="19">
        <f t="shared" si="60"/>
        <v>0</v>
      </c>
      <c r="N306" s="1">
        <f t="shared" si="72"/>
        <v>72006.740000000005</v>
      </c>
      <c r="O306" s="1">
        <f t="shared" si="73"/>
        <v>72006.740000000005</v>
      </c>
      <c r="P306" s="16">
        <f t="shared" si="61"/>
        <v>23</v>
      </c>
      <c r="Q306" s="86">
        <f t="shared" si="62"/>
        <v>0</v>
      </c>
      <c r="R306" s="7"/>
      <c r="S306" s="80">
        <f t="shared" si="74"/>
        <v>954.82999999999993</v>
      </c>
      <c r="T306" s="1"/>
    </row>
    <row r="307" spans="2:20" customFormat="1" x14ac:dyDescent="0.25">
      <c r="B307" s="20">
        <f t="shared" si="63"/>
        <v>274</v>
      </c>
      <c r="C307" s="71">
        <f t="shared" si="64"/>
        <v>10</v>
      </c>
      <c r="D307" s="16">
        <f t="shared" si="65"/>
        <v>2041</v>
      </c>
      <c r="E307" s="17">
        <f t="shared" si="66"/>
        <v>51775</v>
      </c>
      <c r="F307" s="1">
        <f t="shared" si="67"/>
        <v>240.02</v>
      </c>
      <c r="G307" s="1">
        <f t="shared" si="68"/>
        <v>132915.35</v>
      </c>
      <c r="H307" s="1"/>
      <c r="I307" s="1">
        <f t="shared" si="69"/>
        <v>714.81</v>
      </c>
      <c r="J307" s="1">
        <f t="shared" si="70"/>
        <v>128708.07</v>
      </c>
      <c r="K307" s="1">
        <f t="shared" si="71"/>
        <v>261623.42</v>
      </c>
      <c r="L307" s="1"/>
      <c r="M307" s="19">
        <f t="shared" si="60"/>
        <v>0</v>
      </c>
      <c r="N307" s="1">
        <f t="shared" si="72"/>
        <v>71291.929999999993</v>
      </c>
      <c r="O307" s="1">
        <f t="shared" si="73"/>
        <v>71291.929999999993</v>
      </c>
      <c r="P307" s="16">
        <f t="shared" si="61"/>
        <v>23</v>
      </c>
      <c r="Q307" s="86">
        <f t="shared" si="62"/>
        <v>0</v>
      </c>
      <c r="R307" s="7"/>
      <c r="S307" s="80">
        <f t="shared" si="74"/>
        <v>954.82999999999993</v>
      </c>
      <c r="T307" s="1"/>
    </row>
    <row r="308" spans="2:20" customFormat="1" x14ac:dyDescent="0.25">
      <c r="B308" s="20">
        <f t="shared" si="63"/>
        <v>275</v>
      </c>
      <c r="C308" s="71">
        <f t="shared" si="64"/>
        <v>11</v>
      </c>
      <c r="D308" s="16">
        <f t="shared" si="65"/>
        <v>2041</v>
      </c>
      <c r="E308" s="17">
        <f t="shared" si="66"/>
        <v>51806</v>
      </c>
      <c r="F308" s="1">
        <f t="shared" si="67"/>
        <v>237.64</v>
      </c>
      <c r="G308" s="1">
        <f t="shared" si="68"/>
        <v>133152.99</v>
      </c>
      <c r="H308" s="1"/>
      <c r="I308" s="1">
        <f t="shared" si="69"/>
        <v>717.19</v>
      </c>
      <c r="J308" s="1">
        <f t="shared" si="70"/>
        <v>129425.26</v>
      </c>
      <c r="K308" s="1">
        <f t="shared" si="71"/>
        <v>262578.25</v>
      </c>
      <c r="L308" s="1"/>
      <c r="M308" s="19">
        <f t="shared" si="60"/>
        <v>0</v>
      </c>
      <c r="N308" s="1">
        <f t="shared" si="72"/>
        <v>70574.740000000005</v>
      </c>
      <c r="O308" s="1">
        <f t="shared" si="73"/>
        <v>70574.740000000005</v>
      </c>
      <c r="P308" s="16">
        <f t="shared" si="61"/>
        <v>23</v>
      </c>
      <c r="Q308" s="86">
        <f t="shared" si="62"/>
        <v>0</v>
      </c>
      <c r="R308" s="7"/>
      <c r="S308" s="80">
        <f t="shared" si="74"/>
        <v>954.83</v>
      </c>
      <c r="T308" s="1"/>
    </row>
    <row r="309" spans="2:20" customFormat="1" x14ac:dyDescent="0.25">
      <c r="B309" s="20">
        <f t="shared" si="63"/>
        <v>276</v>
      </c>
      <c r="C309" s="71">
        <f t="shared" si="64"/>
        <v>12</v>
      </c>
      <c r="D309" s="16">
        <f t="shared" si="65"/>
        <v>2041</v>
      </c>
      <c r="E309" s="17">
        <f t="shared" si="66"/>
        <v>51836</v>
      </c>
      <c r="F309" s="1">
        <f t="shared" si="67"/>
        <v>235.25</v>
      </c>
      <c r="G309" s="1">
        <f t="shared" si="68"/>
        <v>133388.24</v>
      </c>
      <c r="H309" s="1"/>
      <c r="I309" s="1">
        <f t="shared" si="69"/>
        <v>719.58</v>
      </c>
      <c r="J309" s="1">
        <f t="shared" si="70"/>
        <v>130144.84</v>
      </c>
      <c r="K309" s="1">
        <f t="shared" si="71"/>
        <v>263533.08</v>
      </c>
      <c r="L309" s="1"/>
      <c r="M309" s="19">
        <f t="shared" si="60"/>
        <v>0</v>
      </c>
      <c r="N309" s="1">
        <f t="shared" si="72"/>
        <v>69855.16</v>
      </c>
      <c r="O309" s="1">
        <f t="shared" si="73"/>
        <v>69855.16</v>
      </c>
      <c r="P309" s="16">
        <f t="shared" si="61"/>
        <v>23</v>
      </c>
      <c r="Q309" s="86">
        <f t="shared" si="62"/>
        <v>0</v>
      </c>
      <c r="R309" s="7"/>
      <c r="S309" s="80">
        <f t="shared" si="74"/>
        <v>954.83</v>
      </c>
      <c r="T309" s="1"/>
    </row>
    <row r="310" spans="2:20" customFormat="1" x14ac:dyDescent="0.25">
      <c r="B310" s="20">
        <f t="shared" si="63"/>
        <v>277</v>
      </c>
      <c r="C310" s="71">
        <f t="shared" si="64"/>
        <v>1</v>
      </c>
      <c r="D310" s="16">
        <f t="shared" si="65"/>
        <v>2042</v>
      </c>
      <c r="E310" s="17">
        <f t="shared" si="66"/>
        <v>51867</v>
      </c>
      <c r="F310" s="1">
        <f t="shared" si="67"/>
        <v>232.85</v>
      </c>
      <c r="G310" s="1">
        <f t="shared" si="68"/>
        <v>133621.09</v>
      </c>
      <c r="H310" s="1"/>
      <c r="I310" s="1">
        <f t="shared" si="69"/>
        <v>721.98</v>
      </c>
      <c r="J310" s="1">
        <f t="shared" si="70"/>
        <v>130866.82</v>
      </c>
      <c r="K310" s="1">
        <f t="shared" si="71"/>
        <v>264487.90999999997</v>
      </c>
      <c r="L310" s="1"/>
      <c r="M310" s="19">
        <f t="shared" si="60"/>
        <v>0</v>
      </c>
      <c r="N310" s="1">
        <f t="shared" si="72"/>
        <v>69133.179999999993</v>
      </c>
      <c r="O310" s="1">
        <f t="shared" si="73"/>
        <v>69133.179999999993</v>
      </c>
      <c r="P310" s="16">
        <f t="shared" si="61"/>
        <v>24</v>
      </c>
      <c r="Q310" s="86">
        <f t="shared" si="62"/>
        <v>0</v>
      </c>
      <c r="R310" s="7"/>
      <c r="S310" s="80">
        <f t="shared" si="74"/>
        <v>954.83</v>
      </c>
      <c r="T310" s="1"/>
    </row>
    <row r="311" spans="2:20" customFormat="1" x14ac:dyDescent="0.25">
      <c r="B311" s="20">
        <f t="shared" si="63"/>
        <v>278</v>
      </c>
      <c r="C311" s="71">
        <f t="shared" si="64"/>
        <v>2</v>
      </c>
      <c r="D311" s="16">
        <f t="shared" si="65"/>
        <v>2042</v>
      </c>
      <c r="E311" s="17">
        <f t="shared" si="66"/>
        <v>51898</v>
      </c>
      <c r="F311" s="1">
        <f t="shared" si="67"/>
        <v>230.44</v>
      </c>
      <c r="G311" s="1">
        <f t="shared" si="68"/>
        <v>133851.53</v>
      </c>
      <c r="H311" s="1"/>
      <c r="I311" s="1">
        <f t="shared" si="69"/>
        <v>724.39</v>
      </c>
      <c r="J311" s="1">
        <f t="shared" si="70"/>
        <v>131591.21</v>
      </c>
      <c r="K311" s="1">
        <f t="shared" si="71"/>
        <v>265442.74</v>
      </c>
      <c r="L311" s="1"/>
      <c r="M311" s="19">
        <f t="shared" si="60"/>
        <v>0</v>
      </c>
      <c r="N311" s="1">
        <f t="shared" si="72"/>
        <v>68408.789999999994</v>
      </c>
      <c r="O311" s="1">
        <f t="shared" si="73"/>
        <v>68408.789999999994</v>
      </c>
      <c r="P311" s="16">
        <f t="shared" si="61"/>
        <v>24</v>
      </c>
      <c r="Q311" s="86">
        <f t="shared" si="62"/>
        <v>0</v>
      </c>
      <c r="R311" s="7"/>
      <c r="S311" s="80">
        <f t="shared" si="74"/>
        <v>954.82999999999993</v>
      </c>
      <c r="T311" s="1"/>
    </row>
    <row r="312" spans="2:20" customFormat="1" x14ac:dyDescent="0.25">
      <c r="B312" s="20">
        <f t="shared" si="63"/>
        <v>279</v>
      </c>
      <c r="C312" s="71">
        <f t="shared" si="64"/>
        <v>3</v>
      </c>
      <c r="D312" s="16">
        <f t="shared" si="65"/>
        <v>2042</v>
      </c>
      <c r="E312" s="17">
        <f t="shared" si="66"/>
        <v>51926</v>
      </c>
      <c r="F312" s="1">
        <f t="shared" si="67"/>
        <v>228.03</v>
      </c>
      <c r="G312" s="1">
        <f t="shared" si="68"/>
        <v>134079.56</v>
      </c>
      <c r="H312" s="1"/>
      <c r="I312" s="1">
        <f t="shared" si="69"/>
        <v>726.8</v>
      </c>
      <c r="J312" s="1">
        <f t="shared" si="70"/>
        <v>132318.01</v>
      </c>
      <c r="K312" s="1">
        <f t="shared" si="71"/>
        <v>266397.57</v>
      </c>
      <c r="L312" s="1"/>
      <c r="M312" s="19">
        <f t="shared" si="60"/>
        <v>0</v>
      </c>
      <c r="N312" s="1">
        <f t="shared" si="72"/>
        <v>67681.990000000005</v>
      </c>
      <c r="O312" s="1">
        <f t="shared" si="73"/>
        <v>67681.990000000005</v>
      </c>
      <c r="P312" s="16">
        <f t="shared" si="61"/>
        <v>24</v>
      </c>
      <c r="Q312" s="86">
        <f t="shared" si="62"/>
        <v>0</v>
      </c>
      <c r="R312" s="7"/>
      <c r="S312" s="80">
        <f t="shared" si="74"/>
        <v>954.82999999999993</v>
      </c>
      <c r="T312" s="1"/>
    </row>
    <row r="313" spans="2:20" customFormat="1" x14ac:dyDescent="0.25">
      <c r="B313" s="20">
        <f t="shared" si="63"/>
        <v>280</v>
      </c>
      <c r="C313" s="71">
        <f t="shared" si="64"/>
        <v>4</v>
      </c>
      <c r="D313" s="16">
        <f t="shared" si="65"/>
        <v>2042</v>
      </c>
      <c r="E313" s="17">
        <f t="shared" si="66"/>
        <v>51957</v>
      </c>
      <c r="F313" s="1">
        <f t="shared" si="67"/>
        <v>225.61</v>
      </c>
      <c r="G313" s="1">
        <f t="shared" si="68"/>
        <v>134305.17000000001</v>
      </c>
      <c r="H313" s="1"/>
      <c r="I313" s="1">
        <f t="shared" si="69"/>
        <v>729.22</v>
      </c>
      <c r="J313" s="1">
        <f t="shared" si="70"/>
        <v>133047.23000000001</v>
      </c>
      <c r="K313" s="1">
        <f t="shared" si="71"/>
        <v>267352.40000000002</v>
      </c>
      <c r="L313" s="1"/>
      <c r="M313" s="19">
        <f t="shared" si="60"/>
        <v>0</v>
      </c>
      <c r="N313" s="1">
        <f t="shared" si="72"/>
        <v>66952.77</v>
      </c>
      <c r="O313" s="1">
        <f t="shared" si="73"/>
        <v>66952.77</v>
      </c>
      <c r="P313" s="16">
        <f t="shared" si="61"/>
        <v>24</v>
      </c>
      <c r="Q313" s="86">
        <f t="shared" si="62"/>
        <v>0</v>
      </c>
      <c r="R313" s="7"/>
      <c r="S313" s="80">
        <f t="shared" si="74"/>
        <v>954.83</v>
      </c>
      <c r="T313" s="1"/>
    </row>
    <row r="314" spans="2:20" customFormat="1" x14ac:dyDescent="0.25">
      <c r="B314" s="20">
        <f t="shared" si="63"/>
        <v>281</v>
      </c>
      <c r="C314" s="71">
        <f t="shared" si="64"/>
        <v>5</v>
      </c>
      <c r="D314" s="16">
        <f t="shared" si="65"/>
        <v>2042</v>
      </c>
      <c r="E314" s="17">
        <f t="shared" si="66"/>
        <v>51987</v>
      </c>
      <c r="F314" s="1">
        <f t="shared" si="67"/>
        <v>223.18</v>
      </c>
      <c r="G314" s="1">
        <f t="shared" si="68"/>
        <v>134528.35</v>
      </c>
      <c r="H314" s="1"/>
      <c r="I314" s="1">
        <f t="shared" si="69"/>
        <v>731.65</v>
      </c>
      <c r="J314" s="1">
        <f t="shared" si="70"/>
        <v>133778.88</v>
      </c>
      <c r="K314" s="1">
        <f t="shared" si="71"/>
        <v>268307.23</v>
      </c>
      <c r="L314" s="1"/>
      <c r="M314" s="19">
        <f t="shared" si="60"/>
        <v>0</v>
      </c>
      <c r="N314" s="1">
        <f t="shared" si="72"/>
        <v>66221.119999999995</v>
      </c>
      <c r="O314" s="1">
        <f t="shared" si="73"/>
        <v>66221.119999999995</v>
      </c>
      <c r="P314" s="16">
        <f t="shared" si="61"/>
        <v>24</v>
      </c>
      <c r="Q314" s="86">
        <f t="shared" si="62"/>
        <v>0</v>
      </c>
      <c r="R314" s="7"/>
      <c r="S314" s="80">
        <f t="shared" si="74"/>
        <v>954.82999999999993</v>
      </c>
      <c r="T314" s="1"/>
    </row>
    <row r="315" spans="2:20" customFormat="1" x14ac:dyDescent="0.25">
      <c r="B315" s="20">
        <f t="shared" si="63"/>
        <v>282</v>
      </c>
      <c r="C315" s="71">
        <f t="shared" si="64"/>
        <v>6</v>
      </c>
      <c r="D315" s="16">
        <f t="shared" si="65"/>
        <v>2042</v>
      </c>
      <c r="E315" s="17">
        <f t="shared" si="66"/>
        <v>52018</v>
      </c>
      <c r="F315" s="1">
        <f t="shared" si="67"/>
        <v>220.74</v>
      </c>
      <c r="G315" s="1">
        <f t="shared" si="68"/>
        <v>134749.09</v>
      </c>
      <c r="H315" s="1"/>
      <c r="I315" s="1">
        <f t="shared" si="69"/>
        <v>734.09</v>
      </c>
      <c r="J315" s="1">
        <f t="shared" si="70"/>
        <v>134512.97</v>
      </c>
      <c r="K315" s="1">
        <f t="shared" si="71"/>
        <v>269262.06</v>
      </c>
      <c r="L315" s="1"/>
      <c r="M315" s="19">
        <f t="shared" si="60"/>
        <v>0</v>
      </c>
      <c r="N315" s="1">
        <f t="shared" si="72"/>
        <v>65487.03</v>
      </c>
      <c r="O315" s="1">
        <f t="shared" si="73"/>
        <v>65487.03</v>
      </c>
      <c r="P315" s="16">
        <f t="shared" si="61"/>
        <v>24</v>
      </c>
      <c r="Q315" s="86">
        <f t="shared" si="62"/>
        <v>0</v>
      </c>
      <c r="R315" s="7"/>
      <c r="S315" s="80">
        <f t="shared" si="74"/>
        <v>954.83</v>
      </c>
      <c r="T315" s="1"/>
    </row>
    <row r="316" spans="2:20" customFormat="1" x14ac:dyDescent="0.25">
      <c r="B316" s="20">
        <f t="shared" si="63"/>
        <v>283</v>
      </c>
      <c r="C316" s="71">
        <f t="shared" si="64"/>
        <v>7</v>
      </c>
      <c r="D316" s="16">
        <f t="shared" si="65"/>
        <v>2042</v>
      </c>
      <c r="E316" s="17">
        <f t="shared" si="66"/>
        <v>52048</v>
      </c>
      <c r="F316" s="1">
        <f t="shared" si="67"/>
        <v>218.29</v>
      </c>
      <c r="G316" s="1">
        <f t="shared" si="68"/>
        <v>134967.38</v>
      </c>
      <c r="H316" s="1"/>
      <c r="I316" s="1">
        <f t="shared" si="69"/>
        <v>736.54</v>
      </c>
      <c r="J316" s="1">
        <f t="shared" si="70"/>
        <v>135249.51</v>
      </c>
      <c r="K316" s="1">
        <f t="shared" si="71"/>
        <v>270216.89</v>
      </c>
      <c r="L316" s="1"/>
      <c r="M316" s="19">
        <f t="shared" si="60"/>
        <v>0</v>
      </c>
      <c r="N316" s="1">
        <f t="shared" si="72"/>
        <v>64750.49</v>
      </c>
      <c r="O316" s="1">
        <f t="shared" si="73"/>
        <v>64750.49</v>
      </c>
      <c r="P316" s="16">
        <f t="shared" si="61"/>
        <v>24</v>
      </c>
      <c r="Q316" s="86">
        <f t="shared" si="62"/>
        <v>0</v>
      </c>
      <c r="R316" s="7"/>
      <c r="S316" s="80">
        <f t="shared" si="74"/>
        <v>954.82999999999993</v>
      </c>
      <c r="T316" s="1"/>
    </row>
    <row r="317" spans="2:20" customFormat="1" x14ac:dyDescent="0.25">
      <c r="B317" s="20">
        <f t="shared" si="63"/>
        <v>284</v>
      </c>
      <c r="C317" s="71">
        <f t="shared" si="64"/>
        <v>8</v>
      </c>
      <c r="D317" s="16">
        <f t="shared" si="65"/>
        <v>2042</v>
      </c>
      <c r="E317" s="17">
        <f t="shared" si="66"/>
        <v>52079</v>
      </c>
      <c r="F317" s="1">
        <f t="shared" si="67"/>
        <v>215.83</v>
      </c>
      <c r="G317" s="1">
        <f t="shared" si="68"/>
        <v>135183.21</v>
      </c>
      <c r="H317" s="1"/>
      <c r="I317" s="1">
        <f t="shared" si="69"/>
        <v>739</v>
      </c>
      <c r="J317" s="1">
        <f t="shared" si="70"/>
        <v>135988.51</v>
      </c>
      <c r="K317" s="1">
        <f t="shared" si="71"/>
        <v>271171.71999999997</v>
      </c>
      <c r="L317" s="1"/>
      <c r="M317" s="19">
        <f t="shared" si="60"/>
        <v>0</v>
      </c>
      <c r="N317" s="1">
        <f t="shared" si="72"/>
        <v>64011.49</v>
      </c>
      <c r="O317" s="1">
        <f t="shared" si="73"/>
        <v>64011.49</v>
      </c>
      <c r="P317" s="16">
        <f t="shared" si="61"/>
        <v>24</v>
      </c>
      <c r="Q317" s="86">
        <f t="shared" si="62"/>
        <v>0</v>
      </c>
      <c r="R317" s="7"/>
      <c r="S317" s="80">
        <f t="shared" si="74"/>
        <v>954.83</v>
      </c>
      <c r="T317" s="1"/>
    </row>
    <row r="318" spans="2:20" customFormat="1" x14ac:dyDescent="0.25">
      <c r="B318" s="20">
        <f t="shared" si="63"/>
        <v>285</v>
      </c>
      <c r="C318" s="71">
        <f t="shared" si="64"/>
        <v>9</v>
      </c>
      <c r="D318" s="16">
        <f t="shared" si="65"/>
        <v>2042</v>
      </c>
      <c r="E318" s="17">
        <f t="shared" si="66"/>
        <v>52110</v>
      </c>
      <c r="F318" s="1">
        <f t="shared" si="67"/>
        <v>213.37</v>
      </c>
      <c r="G318" s="1">
        <f t="shared" si="68"/>
        <v>135396.57999999999</v>
      </c>
      <c r="H318" s="1"/>
      <c r="I318" s="1">
        <f t="shared" si="69"/>
        <v>741.46</v>
      </c>
      <c r="J318" s="1">
        <f t="shared" si="70"/>
        <v>136729.97</v>
      </c>
      <c r="K318" s="1">
        <f t="shared" si="71"/>
        <v>272126.55</v>
      </c>
      <c r="L318" s="1"/>
      <c r="M318" s="19">
        <f t="shared" si="60"/>
        <v>0</v>
      </c>
      <c r="N318" s="1">
        <f t="shared" si="72"/>
        <v>63270.03</v>
      </c>
      <c r="O318" s="1">
        <f t="shared" si="73"/>
        <v>63270.03</v>
      </c>
      <c r="P318" s="16">
        <f t="shared" si="61"/>
        <v>24</v>
      </c>
      <c r="Q318" s="86">
        <f t="shared" si="62"/>
        <v>0</v>
      </c>
      <c r="R318" s="7"/>
      <c r="S318" s="80">
        <f t="shared" si="74"/>
        <v>954.83</v>
      </c>
      <c r="T318" s="1"/>
    </row>
    <row r="319" spans="2:20" customFormat="1" x14ac:dyDescent="0.25">
      <c r="B319" s="20">
        <f t="shared" si="63"/>
        <v>286</v>
      </c>
      <c r="C319" s="71">
        <f t="shared" si="64"/>
        <v>10</v>
      </c>
      <c r="D319" s="16">
        <f t="shared" si="65"/>
        <v>2042</v>
      </c>
      <c r="E319" s="17">
        <f t="shared" si="66"/>
        <v>52140</v>
      </c>
      <c r="F319" s="1">
        <f t="shared" si="67"/>
        <v>210.9</v>
      </c>
      <c r="G319" s="1">
        <f t="shared" si="68"/>
        <v>135607.48000000001</v>
      </c>
      <c r="H319" s="1"/>
      <c r="I319" s="1">
        <f t="shared" si="69"/>
        <v>743.93</v>
      </c>
      <c r="J319" s="1">
        <f t="shared" si="70"/>
        <v>137473.9</v>
      </c>
      <c r="K319" s="1">
        <f t="shared" si="71"/>
        <v>273081.38</v>
      </c>
      <c r="L319" s="1"/>
      <c r="M319" s="19">
        <f t="shared" si="60"/>
        <v>0</v>
      </c>
      <c r="N319" s="1">
        <f t="shared" si="72"/>
        <v>62526.1</v>
      </c>
      <c r="O319" s="1">
        <f t="shared" si="73"/>
        <v>62526.1</v>
      </c>
      <c r="P319" s="16">
        <f t="shared" si="61"/>
        <v>24</v>
      </c>
      <c r="Q319" s="86">
        <f t="shared" si="62"/>
        <v>0</v>
      </c>
      <c r="R319" s="7"/>
      <c r="S319" s="80">
        <f t="shared" si="74"/>
        <v>954.82999999999993</v>
      </c>
      <c r="T319" s="1"/>
    </row>
    <row r="320" spans="2:20" customFormat="1" x14ac:dyDescent="0.25">
      <c r="B320" s="20">
        <f t="shared" si="63"/>
        <v>287</v>
      </c>
      <c r="C320" s="71">
        <f t="shared" si="64"/>
        <v>11</v>
      </c>
      <c r="D320" s="16">
        <f t="shared" si="65"/>
        <v>2042</v>
      </c>
      <c r="E320" s="17">
        <f t="shared" si="66"/>
        <v>52171</v>
      </c>
      <c r="F320" s="1">
        <f t="shared" si="67"/>
        <v>208.42</v>
      </c>
      <c r="G320" s="1">
        <f t="shared" si="68"/>
        <v>135815.9</v>
      </c>
      <c r="H320" s="1"/>
      <c r="I320" s="1">
        <f t="shared" si="69"/>
        <v>746.41</v>
      </c>
      <c r="J320" s="1">
        <f t="shared" si="70"/>
        <v>138220.31</v>
      </c>
      <c r="K320" s="1">
        <f t="shared" si="71"/>
        <v>274036.21000000002</v>
      </c>
      <c r="L320" s="1"/>
      <c r="M320" s="19">
        <f t="shared" si="60"/>
        <v>0</v>
      </c>
      <c r="N320" s="1">
        <f t="shared" si="72"/>
        <v>61779.69</v>
      </c>
      <c r="O320" s="1">
        <f t="shared" si="73"/>
        <v>61779.69</v>
      </c>
      <c r="P320" s="16">
        <f t="shared" si="61"/>
        <v>24</v>
      </c>
      <c r="Q320" s="86">
        <f t="shared" si="62"/>
        <v>0</v>
      </c>
      <c r="R320" s="7"/>
      <c r="S320" s="80">
        <f t="shared" si="74"/>
        <v>954.82999999999993</v>
      </c>
      <c r="T320" s="1"/>
    </row>
    <row r="321" spans="2:20" customFormat="1" x14ac:dyDescent="0.25">
      <c r="B321" s="20">
        <f t="shared" si="63"/>
        <v>288</v>
      </c>
      <c r="C321" s="71">
        <f t="shared" si="64"/>
        <v>12</v>
      </c>
      <c r="D321" s="16">
        <f t="shared" si="65"/>
        <v>2042</v>
      </c>
      <c r="E321" s="17">
        <f t="shared" si="66"/>
        <v>52201</v>
      </c>
      <c r="F321" s="1">
        <f t="shared" si="67"/>
        <v>205.93</v>
      </c>
      <c r="G321" s="1">
        <f t="shared" si="68"/>
        <v>136021.82999999999</v>
      </c>
      <c r="H321" s="1"/>
      <c r="I321" s="1">
        <f t="shared" si="69"/>
        <v>748.9</v>
      </c>
      <c r="J321" s="1">
        <f t="shared" si="70"/>
        <v>138969.21</v>
      </c>
      <c r="K321" s="1">
        <f t="shared" si="71"/>
        <v>274991.03999999998</v>
      </c>
      <c r="L321" s="1"/>
      <c r="M321" s="19">
        <f t="shared" si="60"/>
        <v>0</v>
      </c>
      <c r="N321" s="1">
        <f t="shared" si="72"/>
        <v>61030.79</v>
      </c>
      <c r="O321" s="1">
        <f t="shared" si="73"/>
        <v>61030.79</v>
      </c>
      <c r="P321" s="16">
        <f t="shared" si="61"/>
        <v>24</v>
      </c>
      <c r="Q321" s="86">
        <f t="shared" si="62"/>
        <v>0</v>
      </c>
      <c r="R321" s="7"/>
      <c r="S321" s="80">
        <f t="shared" si="74"/>
        <v>954.82999999999993</v>
      </c>
      <c r="T321" s="1"/>
    </row>
    <row r="322" spans="2:20" customFormat="1" x14ac:dyDescent="0.25">
      <c r="B322" s="20">
        <f t="shared" si="63"/>
        <v>289</v>
      </c>
      <c r="C322" s="71">
        <f t="shared" si="64"/>
        <v>1</v>
      </c>
      <c r="D322" s="16">
        <f t="shared" si="65"/>
        <v>2043</v>
      </c>
      <c r="E322" s="17">
        <f t="shared" si="66"/>
        <v>52232</v>
      </c>
      <c r="F322" s="1">
        <f t="shared" si="67"/>
        <v>203.44</v>
      </c>
      <c r="G322" s="1">
        <f t="shared" si="68"/>
        <v>136225.26999999999</v>
      </c>
      <c r="H322" s="1"/>
      <c r="I322" s="1">
        <f t="shared" si="69"/>
        <v>751.39</v>
      </c>
      <c r="J322" s="1">
        <f t="shared" si="70"/>
        <v>139720.6</v>
      </c>
      <c r="K322" s="1">
        <f t="shared" si="71"/>
        <v>275945.87</v>
      </c>
      <c r="L322" s="1"/>
      <c r="M322" s="19">
        <f t="shared" si="60"/>
        <v>0</v>
      </c>
      <c r="N322" s="1">
        <f t="shared" si="72"/>
        <v>60279.4</v>
      </c>
      <c r="O322" s="1">
        <f t="shared" si="73"/>
        <v>60279.4</v>
      </c>
      <c r="P322" s="16">
        <f t="shared" si="61"/>
        <v>25</v>
      </c>
      <c r="Q322" s="86">
        <f t="shared" si="62"/>
        <v>0</v>
      </c>
      <c r="R322" s="7"/>
      <c r="S322" s="80">
        <f t="shared" si="74"/>
        <v>954.82999999999993</v>
      </c>
      <c r="T322" s="1"/>
    </row>
    <row r="323" spans="2:20" customFormat="1" x14ac:dyDescent="0.25">
      <c r="B323" s="20">
        <f t="shared" si="63"/>
        <v>290</v>
      </c>
      <c r="C323" s="71">
        <f t="shared" si="64"/>
        <v>2</v>
      </c>
      <c r="D323" s="16">
        <f t="shared" si="65"/>
        <v>2043</v>
      </c>
      <c r="E323" s="17">
        <f t="shared" si="66"/>
        <v>52263</v>
      </c>
      <c r="F323" s="1">
        <f t="shared" si="67"/>
        <v>200.93</v>
      </c>
      <c r="G323" s="1">
        <f t="shared" si="68"/>
        <v>136426.20000000001</v>
      </c>
      <c r="H323" s="1"/>
      <c r="I323" s="1">
        <f t="shared" si="69"/>
        <v>753.9</v>
      </c>
      <c r="J323" s="1">
        <f t="shared" si="70"/>
        <v>140474.5</v>
      </c>
      <c r="K323" s="1">
        <f t="shared" si="71"/>
        <v>276900.7</v>
      </c>
      <c r="L323" s="1"/>
      <c r="M323" s="19">
        <f t="shared" si="60"/>
        <v>0</v>
      </c>
      <c r="N323" s="1">
        <f t="shared" si="72"/>
        <v>59525.5</v>
      </c>
      <c r="O323" s="1">
        <f t="shared" si="73"/>
        <v>59525.5</v>
      </c>
      <c r="P323" s="16">
        <f t="shared" si="61"/>
        <v>25</v>
      </c>
      <c r="Q323" s="86">
        <f t="shared" si="62"/>
        <v>0</v>
      </c>
      <c r="R323" s="7"/>
      <c r="S323" s="80">
        <f t="shared" si="74"/>
        <v>954.82999999999993</v>
      </c>
      <c r="T323" s="1"/>
    </row>
    <row r="324" spans="2:20" customFormat="1" x14ac:dyDescent="0.25">
      <c r="B324" s="20">
        <f t="shared" si="63"/>
        <v>291</v>
      </c>
      <c r="C324" s="71">
        <f t="shared" si="64"/>
        <v>3</v>
      </c>
      <c r="D324" s="16">
        <f t="shared" si="65"/>
        <v>2043</v>
      </c>
      <c r="E324" s="17">
        <f t="shared" si="66"/>
        <v>52291</v>
      </c>
      <c r="F324" s="1">
        <f t="shared" si="67"/>
        <v>198.42</v>
      </c>
      <c r="G324" s="1">
        <f t="shared" si="68"/>
        <v>136624.62</v>
      </c>
      <c r="H324" s="1"/>
      <c r="I324" s="1">
        <f t="shared" si="69"/>
        <v>756.41</v>
      </c>
      <c r="J324" s="1">
        <f t="shared" si="70"/>
        <v>141230.91</v>
      </c>
      <c r="K324" s="1">
        <f t="shared" si="71"/>
        <v>277855.53000000003</v>
      </c>
      <c r="L324" s="1"/>
      <c r="M324" s="19">
        <f t="shared" si="60"/>
        <v>0</v>
      </c>
      <c r="N324" s="1">
        <f t="shared" si="72"/>
        <v>58769.09</v>
      </c>
      <c r="O324" s="1">
        <f t="shared" si="73"/>
        <v>58769.09</v>
      </c>
      <c r="P324" s="16">
        <f t="shared" si="61"/>
        <v>25</v>
      </c>
      <c r="Q324" s="86">
        <f t="shared" si="62"/>
        <v>0</v>
      </c>
      <c r="R324" s="7"/>
      <c r="S324" s="80">
        <f t="shared" si="74"/>
        <v>954.82999999999993</v>
      </c>
      <c r="T324" s="1"/>
    </row>
    <row r="325" spans="2:20" customFormat="1" x14ac:dyDescent="0.25">
      <c r="B325" s="20">
        <f t="shared" si="63"/>
        <v>292</v>
      </c>
      <c r="C325" s="71">
        <f t="shared" si="64"/>
        <v>4</v>
      </c>
      <c r="D325" s="16">
        <f t="shared" si="65"/>
        <v>2043</v>
      </c>
      <c r="E325" s="17">
        <f t="shared" si="66"/>
        <v>52322</v>
      </c>
      <c r="F325" s="1">
        <f t="shared" si="67"/>
        <v>195.9</v>
      </c>
      <c r="G325" s="1">
        <f t="shared" si="68"/>
        <v>136820.51999999999</v>
      </c>
      <c r="H325" s="1"/>
      <c r="I325" s="1">
        <f t="shared" si="69"/>
        <v>758.93</v>
      </c>
      <c r="J325" s="1">
        <f t="shared" si="70"/>
        <v>141989.84</v>
      </c>
      <c r="K325" s="1">
        <f t="shared" si="71"/>
        <v>278810.36</v>
      </c>
      <c r="L325" s="1"/>
      <c r="M325" s="19">
        <f t="shared" si="60"/>
        <v>0</v>
      </c>
      <c r="N325" s="1">
        <f t="shared" si="72"/>
        <v>58010.16</v>
      </c>
      <c r="O325" s="1">
        <f t="shared" si="73"/>
        <v>58010.16</v>
      </c>
      <c r="P325" s="16">
        <f t="shared" si="61"/>
        <v>25</v>
      </c>
      <c r="Q325" s="86">
        <f t="shared" si="62"/>
        <v>0</v>
      </c>
      <c r="R325" s="7"/>
      <c r="S325" s="80">
        <f t="shared" si="74"/>
        <v>954.82999999999993</v>
      </c>
      <c r="T325" s="1"/>
    </row>
    <row r="326" spans="2:20" customFormat="1" x14ac:dyDescent="0.25">
      <c r="B326" s="20">
        <f t="shared" si="63"/>
        <v>293</v>
      </c>
      <c r="C326" s="71">
        <f t="shared" si="64"/>
        <v>5</v>
      </c>
      <c r="D326" s="16">
        <f t="shared" si="65"/>
        <v>2043</v>
      </c>
      <c r="E326" s="17">
        <f t="shared" si="66"/>
        <v>52352</v>
      </c>
      <c r="F326" s="1">
        <f t="shared" si="67"/>
        <v>193.37</v>
      </c>
      <c r="G326" s="1">
        <f t="shared" si="68"/>
        <v>137013.89000000001</v>
      </c>
      <c r="H326" s="1"/>
      <c r="I326" s="1">
        <f t="shared" si="69"/>
        <v>761.46</v>
      </c>
      <c r="J326" s="1">
        <f t="shared" si="70"/>
        <v>142751.29999999999</v>
      </c>
      <c r="K326" s="1">
        <f t="shared" si="71"/>
        <v>279765.19</v>
      </c>
      <c r="L326" s="1"/>
      <c r="M326" s="19">
        <f t="shared" si="60"/>
        <v>0</v>
      </c>
      <c r="N326" s="1">
        <f t="shared" si="72"/>
        <v>57248.7</v>
      </c>
      <c r="O326" s="1">
        <f t="shared" si="73"/>
        <v>57248.7</v>
      </c>
      <c r="P326" s="16">
        <f t="shared" si="61"/>
        <v>25</v>
      </c>
      <c r="Q326" s="86">
        <f t="shared" si="62"/>
        <v>0</v>
      </c>
      <c r="R326" s="7"/>
      <c r="S326" s="80">
        <f t="shared" si="74"/>
        <v>954.83</v>
      </c>
      <c r="T326" s="1"/>
    </row>
    <row r="327" spans="2:20" customFormat="1" x14ac:dyDescent="0.25">
      <c r="B327" s="20">
        <f t="shared" si="63"/>
        <v>294</v>
      </c>
      <c r="C327" s="71">
        <f t="shared" si="64"/>
        <v>6</v>
      </c>
      <c r="D327" s="16">
        <f t="shared" si="65"/>
        <v>2043</v>
      </c>
      <c r="E327" s="17">
        <f t="shared" si="66"/>
        <v>52383</v>
      </c>
      <c r="F327" s="1">
        <f t="shared" si="67"/>
        <v>190.83</v>
      </c>
      <c r="G327" s="1">
        <f t="shared" si="68"/>
        <v>137204.72</v>
      </c>
      <c r="H327" s="1"/>
      <c r="I327" s="1">
        <f t="shared" si="69"/>
        <v>764</v>
      </c>
      <c r="J327" s="1">
        <f t="shared" si="70"/>
        <v>143515.29999999999</v>
      </c>
      <c r="K327" s="1">
        <f t="shared" si="71"/>
        <v>280720.02</v>
      </c>
      <c r="L327" s="1"/>
      <c r="M327" s="19">
        <f t="shared" si="60"/>
        <v>0</v>
      </c>
      <c r="N327" s="1">
        <f t="shared" si="72"/>
        <v>56484.7</v>
      </c>
      <c r="O327" s="1">
        <f t="shared" si="73"/>
        <v>56484.7</v>
      </c>
      <c r="P327" s="16">
        <f t="shared" si="61"/>
        <v>25</v>
      </c>
      <c r="Q327" s="86">
        <f t="shared" si="62"/>
        <v>0</v>
      </c>
      <c r="R327" s="7"/>
      <c r="S327" s="80">
        <f t="shared" si="74"/>
        <v>954.83</v>
      </c>
      <c r="T327" s="1"/>
    </row>
    <row r="328" spans="2:20" customFormat="1" x14ac:dyDescent="0.25">
      <c r="B328" s="20">
        <f t="shared" si="63"/>
        <v>295</v>
      </c>
      <c r="C328" s="71">
        <f t="shared" si="64"/>
        <v>7</v>
      </c>
      <c r="D328" s="16">
        <f t="shared" si="65"/>
        <v>2043</v>
      </c>
      <c r="E328" s="17">
        <f t="shared" si="66"/>
        <v>52413</v>
      </c>
      <c r="F328" s="1">
        <f t="shared" si="67"/>
        <v>188.28</v>
      </c>
      <c r="G328" s="1">
        <f t="shared" si="68"/>
        <v>137393</v>
      </c>
      <c r="H328" s="1"/>
      <c r="I328" s="1">
        <f t="shared" si="69"/>
        <v>766.55</v>
      </c>
      <c r="J328" s="1">
        <f t="shared" si="70"/>
        <v>144281.85</v>
      </c>
      <c r="K328" s="1">
        <f t="shared" si="71"/>
        <v>281674.84999999998</v>
      </c>
      <c r="L328" s="1"/>
      <c r="M328" s="19">
        <f t="shared" si="60"/>
        <v>0</v>
      </c>
      <c r="N328" s="1">
        <f t="shared" si="72"/>
        <v>55718.15</v>
      </c>
      <c r="O328" s="1">
        <f t="shared" si="73"/>
        <v>55718.15</v>
      </c>
      <c r="P328" s="16">
        <f t="shared" si="61"/>
        <v>25</v>
      </c>
      <c r="Q328" s="86">
        <f t="shared" si="62"/>
        <v>0</v>
      </c>
      <c r="R328" s="7"/>
      <c r="S328" s="80">
        <f t="shared" si="74"/>
        <v>954.82999999999993</v>
      </c>
      <c r="T328" s="1"/>
    </row>
    <row r="329" spans="2:20" customFormat="1" x14ac:dyDescent="0.25">
      <c r="B329" s="20">
        <f t="shared" si="63"/>
        <v>296</v>
      </c>
      <c r="C329" s="71">
        <f t="shared" si="64"/>
        <v>8</v>
      </c>
      <c r="D329" s="16">
        <f t="shared" si="65"/>
        <v>2043</v>
      </c>
      <c r="E329" s="17">
        <f t="shared" si="66"/>
        <v>52444</v>
      </c>
      <c r="F329" s="1">
        <f t="shared" si="67"/>
        <v>185.73</v>
      </c>
      <c r="G329" s="1">
        <f t="shared" si="68"/>
        <v>137578.73000000001</v>
      </c>
      <c r="H329" s="1"/>
      <c r="I329" s="1">
        <f t="shared" si="69"/>
        <v>769.1</v>
      </c>
      <c r="J329" s="1">
        <f t="shared" si="70"/>
        <v>145050.95000000001</v>
      </c>
      <c r="K329" s="1">
        <f t="shared" si="71"/>
        <v>282629.68</v>
      </c>
      <c r="L329" s="1"/>
      <c r="M329" s="19">
        <f t="shared" si="60"/>
        <v>0</v>
      </c>
      <c r="N329" s="1">
        <f t="shared" si="72"/>
        <v>54949.05</v>
      </c>
      <c r="O329" s="1">
        <f t="shared" si="73"/>
        <v>54949.05</v>
      </c>
      <c r="P329" s="16">
        <f t="shared" si="61"/>
        <v>25</v>
      </c>
      <c r="Q329" s="86">
        <f t="shared" si="62"/>
        <v>0</v>
      </c>
      <c r="R329" s="7"/>
      <c r="S329" s="80">
        <f t="shared" si="74"/>
        <v>954.83</v>
      </c>
      <c r="T329" s="1"/>
    </row>
    <row r="330" spans="2:20" customFormat="1" x14ac:dyDescent="0.25">
      <c r="B330" s="20">
        <f t="shared" si="63"/>
        <v>297</v>
      </c>
      <c r="C330" s="71">
        <f t="shared" si="64"/>
        <v>9</v>
      </c>
      <c r="D330" s="16">
        <f t="shared" si="65"/>
        <v>2043</v>
      </c>
      <c r="E330" s="17">
        <f t="shared" si="66"/>
        <v>52475</v>
      </c>
      <c r="F330" s="1">
        <f t="shared" si="67"/>
        <v>183.16</v>
      </c>
      <c r="G330" s="1">
        <f t="shared" si="68"/>
        <v>137761.89000000001</v>
      </c>
      <c r="H330" s="1"/>
      <c r="I330" s="1">
        <f t="shared" si="69"/>
        <v>771.67</v>
      </c>
      <c r="J330" s="1">
        <f t="shared" si="70"/>
        <v>145822.62</v>
      </c>
      <c r="K330" s="1">
        <f t="shared" si="71"/>
        <v>283584.51</v>
      </c>
      <c r="L330" s="1"/>
      <c r="M330" s="19">
        <f t="shared" si="60"/>
        <v>0</v>
      </c>
      <c r="N330" s="1">
        <f t="shared" si="72"/>
        <v>54177.38</v>
      </c>
      <c r="O330" s="1">
        <f t="shared" si="73"/>
        <v>54177.38</v>
      </c>
      <c r="P330" s="16">
        <f t="shared" si="61"/>
        <v>25</v>
      </c>
      <c r="Q330" s="86">
        <f t="shared" si="62"/>
        <v>0</v>
      </c>
      <c r="R330" s="7"/>
      <c r="S330" s="80">
        <f t="shared" si="74"/>
        <v>954.82999999999993</v>
      </c>
      <c r="T330" s="1"/>
    </row>
    <row r="331" spans="2:20" customFormat="1" x14ac:dyDescent="0.25">
      <c r="B331" s="20">
        <f t="shared" si="63"/>
        <v>298</v>
      </c>
      <c r="C331" s="71">
        <f t="shared" si="64"/>
        <v>10</v>
      </c>
      <c r="D331" s="16">
        <f t="shared" si="65"/>
        <v>2043</v>
      </c>
      <c r="E331" s="17">
        <f t="shared" si="66"/>
        <v>52505</v>
      </c>
      <c r="F331" s="1">
        <f t="shared" si="67"/>
        <v>180.59</v>
      </c>
      <c r="G331" s="1">
        <f t="shared" si="68"/>
        <v>137942.48000000001</v>
      </c>
      <c r="H331" s="1"/>
      <c r="I331" s="1">
        <f t="shared" si="69"/>
        <v>774.24</v>
      </c>
      <c r="J331" s="1">
        <f t="shared" si="70"/>
        <v>146596.85999999999</v>
      </c>
      <c r="K331" s="1">
        <f t="shared" si="71"/>
        <v>284539.34000000003</v>
      </c>
      <c r="L331" s="1"/>
      <c r="M331" s="19">
        <f t="shared" si="60"/>
        <v>0</v>
      </c>
      <c r="N331" s="1">
        <f t="shared" si="72"/>
        <v>53403.14</v>
      </c>
      <c r="O331" s="1">
        <f t="shared" si="73"/>
        <v>53403.14</v>
      </c>
      <c r="P331" s="16">
        <f t="shared" si="61"/>
        <v>25</v>
      </c>
      <c r="Q331" s="86">
        <f t="shared" si="62"/>
        <v>0</v>
      </c>
      <c r="R331" s="7"/>
      <c r="S331" s="80">
        <f t="shared" si="74"/>
        <v>954.83</v>
      </c>
      <c r="T331" s="1"/>
    </row>
    <row r="332" spans="2:20" customFormat="1" x14ac:dyDescent="0.25">
      <c r="B332" s="20">
        <f t="shared" si="63"/>
        <v>299</v>
      </c>
      <c r="C332" s="71">
        <f t="shared" si="64"/>
        <v>11</v>
      </c>
      <c r="D332" s="16">
        <f t="shared" si="65"/>
        <v>2043</v>
      </c>
      <c r="E332" s="17">
        <f t="shared" si="66"/>
        <v>52536</v>
      </c>
      <c r="F332" s="1">
        <f t="shared" si="67"/>
        <v>178.01</v>
      </c>
      <c r="G332" s="1">
        <f t="shared" si="68"/>
        <v>138120.49</v>
      </c>
      <c r="H332" s="1"/>
      <c r="I332" s="1">
        <f t="shared" si="69"/>
        <v>776.82</v>
      </c>
      <c r="J332" s="1">
        <f t="shared" si="70"/>
        <v>147373.68</v>
      </c>
      <c r="K332" s="1">
        <f t="shared" si="71"/>
        <v>285494.17</v>
      </c>
      <c r="L332" s="1"/>
      <c r="M332" s="19">
        <f t="shared" si="60"/>
        <v>0</v>
      </c>
      <c r="N332" s="1">
        <f t="shared" si="72"/>
        <v>52626.32</v>
      </c>
      <c r="O332" s="1">
        <f t="shared" si="73"/>
        <v>52626.32</v>
      </c>
      <c r="P332" s="16">
        <f t="shared" si="61"/>
        <v>25</v>
      </c>
      <c r="Q332" s="86">
        <f t="shared" si="62"/>
        <v>0</v>
      </c>
      <c r="R332" s="7"/>
      <c r="S332" s="80">
        <f t="shared" si="74"/>
        <v>954.83</v>
      </c>
      <c r="T332" s="1"/>
    </row>
    <row r="333" spans="2:20" customFormat="1" x14ac:dyDescent="0.25">
      <c r="B333" s="20">
        <f t="shared" si="63"/>
        <v>300</v>
      </c>
      <c r="C333" s="71">
        <f t="shared" si="64"/>
        <v>12</v>
      </c>
      <c r="D333" s="16">
        <f t="shared" si="65"/>
        <v>2043</v>
      </c>
      <c r="E333" s="17">
        <f t="shared" si="66"/>
        <v>52566</v>
      </c>
      <c r="F333" s="1">
        <f t="shared" si="67"/>
        <v>175.42</v>
      </c>
      <c r="G333" s="1">
        <f t="shared" si="68"/>
        <v>138295.91</v>
      </c>
      <c r="H333" s="1"/>
      <c r="I333" s="1">
        <f t="shared" si="69"/>
        <v>779.41</v>
      </c>
      <c r="J333" s="1">
        <f t="shared" si="70"/>
        <v>148153.09</v>
      </c>
      <c r="K333" s="1">
        <f t="shared" si="71"/>
        <v>286449</v>
      </c>
      <c r="L333" s="1"/>
      <c r="M333" s="19">
        <f t="shared" si="60"/>
        <v>0</v>
      </c>
      <c r="N333" s="1">
        <f t="shared" si="72"/>
        <v>51846.91</v>
      </c>
      <c r="O333" s="1">
        <f t="shared" si="73"/>
        <v>51846.91</v>
      </c>
      <c r="P333" s="16">
        <f t="shared" si="61"/>
        <v>25</v>
      </c>
      <c r="Q333" s="86">
        <f t="shared" si="62"/>
        <v>0</v>
      </c>
      <c r="R333" s="7"/>
      <c r="S333" s="80">
        <f t="shared" si="74"/>
        <v>954.82999999999993</v>
      </c>
      <c r="T333" s="1"/>
    </row>
    <row r="334" spans="2:20" customFormat="1" x14ac:dyDescent="0.25">
      <c r="B334" s="20">
        <f t="shared" si="63"/>
        <v>301</v>
      </c>
      <c r="C334" s="71">
        <f t="shared" si="64"/>
        <v>1</v>
      </c>
      <c r="D334" s="16">
        <f t="shared" si="65"/>
        <v>2044</v>
      </c>
      <c r="E334" s="17">
        <f t="shared" si="66"/>
        <v>52597</v>
      </c>
      <c r="F334" s="1">
        <f t="shared" si="67"/>
        <v>172.82</v>
      </c>
      <c r="G334" s="1">
        <f t="shared" si="68"/>
        <v>138468.73000000001</v>
      </c>
      <c r="H334" s="1"/>
      <c r="I334" s="1">
        <f t="shared" si="69"/>
        <v>782.01</v>
      </c>
      <c r="J334" s="1">
        <f t="shared" si="70"/>
        <v>148935.1</v>
      </c>
      <c r="K334" s="1">
        <f t="shared" si="71"/>
        <v>287403.83</v>
      </c>
      <c r="L334" s="1"/>
      <c r="M334" s="19">
        <f t="shared" si="60"/>
        <v>0</v>
      </c>
      <c r="N334" s="1">
        <f t="shared" si="72"/>
        <v>51064.9</v>
      </c>
      <c r="O334" s="1">
        <f t="shared" si="73"/>
        <v>51064.9</v>
      </c>
      <c r="P334" s="16">
        <f t="shared" si="61"/>
        <v>26</v>
      </c>
      <c r="Q334" s="86">
        <f t="shared" si="62"/>
        <v>0</v>
      </c>
      <c r="R334" s="7"/>
      <c r="S334" s="80">
        <f t="shared" si="74"/>
        <v>954.82999999999993</v>
      </c>
      <c r="T334" s="1"/>
    </row>
    <row r="335" spans="2:20" customFormat="1" x14ac:dyDescent="0.25">
      <c r="B335" s="20">
        <f t="shared" si="63"/>
        <v>302</v>
      </c>
      <c r="C335" s="71">
        <f t="shared" si="64"/>
        <v>2</v>
      </c>
      <c r="D335" s="16">
        <f t="shared" si="65"/>
        <v>2044</v>
      </c>
      <c r="E335" s="17">
        <f t="shared" si="66"/>
        <v>52628</v>
      </c>
      <c r="F335" s="1">
        <f t="shared" si="67"/>
        <v>170.22</v>
      </c>
      <c r="G335" s="1">
        <f t="shared" si="68"/>
        <v>138638.95000000001</v>
      </c>
      <c r="H335" s="1"/>
      <c r="I335" s="1">
        <f t="shared" si="69"/>
        <v>784.61</v>
      </c>
      <c r="J335" s="1">
        <f t="shared" si="70"/>
        <v>149719.71</v>
      </c>
      <c r="K335" s="1">
        <f t="shared" si="71"/>
        <v>288358.65999999997</v>
      </c>
      <c r="L335" s="1"/>
      <c r="M335" s="19">
        <f t="shared" si="60"/>
        <v>0</v>
      </c>
      <c r="N335" s="1">
        <f t="shared" si="72"/>
        <v>50280.29</v>
      </c>
      <c r="O335" s="1">
        <f t="shared" si="73"/>
        <v>50280.29</v>
      </c>
      <c r="P335" s="16">
        <f t="shared" si="61"/>
        <v>26</v>
      </c>
      <c r="Q335" s="86">
        <f t="shared" si="62"/>
        <v>0</v>
      </c>
      <c r="R335" s="7"/>
      <c r="S335" s="80">
        <f t="shared" si="74"/>
        <v>954.83</v>
      </c>
      <c r="T335" s="1"/>
    </row>
    <row r="336" spans="2:20" customFormat="1" x14ac:dyDescent="0.25">
      <c r="B336" s="20">
        <f t="shared" si="63"/>
        <v>303</v>
      </c>
      <c r="C336" s="71">
        <f t="shared" si="64"/>
        <v>3</v>
      </c>
      <c r="D336" s="16">
        <f t="shared" si="65"/>
        <v>2044</v>
      </c>
      <c r="E336" s="17">
        <f t="shared" si="66"/>
        <v>52657</v>
      </c>
      <c r="F336" s="1">
        <f t="shared" si="67"/>
        <v>167.6</v>
      </c>
      <c r="G336" s="1">
        <f t="shared" si="68"/>
        <v>138806.54999999999</v>
      </c>
      <c r="H336" s="1"/>
      <c r="I336" s="1">
        <f t="shared" si="69"/>
        <v>787.23</v>
      </c>
      <c r="J336" s="1">
        <f t="shared" si="70"/>
        <v>150506.94</v>
      </c>
      <c r="K336" s="1">
        <f t="shared" si="71"/>
        <v>289313.49</v>
      </c>
      <c r="L336" s="1"/>
      <c r="M336" s="19">
        <f t="shared" si="60"/>
        <v>0</v>
      </c>
      <c r="N336" s="1">
        <f t="shared" si="72"/>
        <v>49493.06</v>
      </c>
      <c r="O336" s="1">
        <f t="shared" si="73"/>
        <v>49493.06</v>
      </c>
      <c r="P336" s="16">
        <f t="shared" si="61"/>
        <v>26</v>
      </c>
      <c r="Q336" s="86">
        <f t="shared" si="62"/>
        <v>0</v>
      </c>
      <c r="R336" s="7"/>
      <c r="S336" s="80">
        <f t="shared" si="74"/>
        <v>954.83</v>
      </c>
      <c r="T336" s="1"/>
    </row>
    <row r="337" spans="2:20" customFormat="1" x14ac:dyDescent="0.25">
      <c r="B337" s="20">
        <f t="shared" si="63"/>
        <v>304</v>
      </c>
      <c r="C337" s="71">
        <f t="shared" si="64"/>
        <v>4</v>
      </c>
      <c r="D337" s="16">
        <f t="shared" si="65"/>
        <v>2044</v>
      </c>
      <c r="E337" s="17">
        <f t="shared" si="66"/>
        <v>52688</v>
      </c>
      <c r="F337" s="1">
        <f t="shared" si="67"/>
        <v>164.98</v>
      </c>
      <c r="G337" s="1">
        <f t="shared" si="68"/>
        <v>138971.53</v>
      </c>
      <c r="H337" s="1"/>
      <c r="I337" s="1">
        <f t="shared" si="69"/>
        <v>789.85</v>
      </c>
      <c r="J337" s="1">
        <f t="shared" si="70"/>
        <v>151296.79</v>
      </c>
      <c r="K337" s="1">
        <f t="shared" si="71"/>
        <v>290268.32</v>
      </c>
      <c r="L337" s="1"/>
      <c r="M337" s="19">
        <f t="shared" si="60"/>
        <v>0</v>
      </c>
      <c r="N337" s="1">
        <f t="shared" si="72"/>
        <v>48703.21</v>
      </c>
      <c r="O337" s="1">
        <f t="shared" si="73"/>
        <v>48703.21</v>
      </c>
      <c r="P337" s="16">
        <f t="shared" si="61"/>
        <v>26</v>
      </c>
      <c r="Q337" s="86">
        <f t="shared" si="62"/>
        <v>0</v>
      </c>
      <c r="R337" s="7"/>
      <c r="S337" s="80">
        <f t="shared" si="74"/>
        <v>954.83</v>
      </c>
      <c r="T337" s="1"/>
    </row>
    <row r="338" spans="2:20" customFormat="1" x14ac:dyDescent="0.25">
      <c r="B338" s="20">
        <f t="shared" si="63"/>
        <v>305</v>
      </c>
      <c r="C338" s="71">
        <f t="shared" si="64"/>
        <v>5</v>
      </c>
      <c r="D338" s="16">
        <f t="shared" si="65"/>
        <v>2044</v>
      </c>
      <c r="E338" s="17">
        <f t="shared" si="66"/>
        <v>52718</v>
      </c>
      <c r="F338" s="1">
        <f t="shared" si="67"/>
        <v>162.34</v>
      </c>
      <c r="G338" s="1">
        <f t="shared" si="68"/>
        <v>139133.87</v>
      </c>
      <c r="H338" s="1"/>
      <c r="I338" s="1">
        <f t="shared" si="69"/>
        <v>792.49</v>
      </c>
      <c r="J338" s="1">
        <f t="shared" si="70"/>
        <v>152089.28</v>
      </c>
      <c r="K338" s="1">
        <f t="shared" si="71"/>
        <v>291223.15000000002</v>
      </c>
      <c r="L338" s="1"/>
      <c r="M338" s="19">
        <f t="shared" si="60"/>
        <v>0</v>
      </c>
      <c r="N338" s="1">
        <f t="shared" si="72"/>
        <v>47910.720000000001</v>
      </c>
      <c r="O338" s="1">
        <f t="shared" si="73"/>
        <v>47910.720000000001</v>
      </c>
      <c r="P338" s="16">
        <f t="shared" si="61"/>
        <v>26</v>
      </c>
      <c r="Q338" s="86">
        <f t="shared" si="62"/>
        <v>0</v>
      </c>
      <c r="R338" s="7"/>
      <c r="S338" s="80">
        <f t="shared" si="74"/>
        <v>954.83</v>
      </c>
      <c r="T338" s="1"/>
    </row>
    <row r="339" spans="2:20" customFormat="1" x14ac:dyDescent="0.25">
      <c r="B339" s="20">
        <f t="shared" si="63"/>
        <v>306</v>
      </c>
      <c r="C339" s="71">
        <f t="shared" si="64"/>
        <v>6</v>
      </c>
      <c r="D339" s="16">
        <f t="shared" si="65"/>
        <v>2044</v>
      </c>
      <c r="E339" s="17">
        <f t="shared" si="66"/>
        <v>52749</v>
      </c>
      <c r="F339" s="1">
        <f t="shared" si="67"/>
        <v>159.69999999999999</v>
      </c>
      <c r="G339" s="1">
        <f t="shared" si="68"/>
        <v>139293.57</v>
      </c>
      <c r="H339" s="1"/>
      <c r="I339" s="1">
        <f t="shared" si="69"/>
        <v>795.13</v>
      </c>
      <c r="J339" s="1">
        <f t="shared" si="70"/>
        <v>152884.41</v>
      </c>
      <c r="K339" s="1">
        <f t="shared" si="71"/>
        <v>292177.98</v>
      </c>
      <c r="L339" s="1"/>
      <c r="M339" s="19">
        <f t="shared" si="60"/>
        <v>0</v>
      </c>
      <c r="N339" s="1">
        <f t="shared" si="72"/>
        <v>47115.59</v>
      </c>
      <c r="O339" s="1">
        <f t="shared" si="73"/>
        <v>47115.59</v>
      </c>
      <c r="P339" s="16">
        <f t="shared" si="61"/>
        <v>26</v>
      </c>
      <c r="Q339" s="86">
        <f t="shared" si="62"/>
        <v>0</v>
      </c>
      <c r="R339" s="7"/>
      <c r="S339" s="80">
        <f t="shared" si="74"/>
        <v>954.82999999999993</v>
      </c>
      <c r="T339" s="1"/>
    </row>
    <row r="340" spans="2:20" customFormat="1" x14ac:dyDescent="0.25">
      <c r="B340" s="20">
        <f t="shared" si="63"/>
        <v>307</v>
      </c>
      <c r="C340" s="71">
        <f t="shared" si="64"/>
        <v>7</v>
      </c>
      <c r="D340" s="16">
        <f t="shared" si="65"/>
        <v>2044</v>
      </c>
      <c r="E340" s="17">
        <f t="shared" si="66"/>
        <v>52779</v>
      </c>
      <c r="F340" s="1">
        <f t="shared" si="67"/>
        <v>157.05000000000001</v>
      </c>
      <c r="G340" s="1">
        <f t="shared" si="68"/>
        <v>139450.62</v>
      </c>
      <c r="H340" s="1"/>
      <c r="I340" s="1">
        <f t="shared" si="69"/>
        <v>797.78</v>
      </c>
      <c r="J340" s="1">
        <f t="shared" si="70"/>
        <v>153682.19</v>
      </c>
      <c r="K340" s="1">
        <f t="shared" si="71"/>
        <v>293132.81</v>
      </c>
      <c r="L340" s="1"/>
      <c r="M340" s="19">
        <f t="shared" si="60"/>
        <v>0</v>
      </c>
      <c r="N340" s="1">
        <f t="shared" si="72"/>
        <v>46317.81</v>
      </c>
      <c r="O340" s="1">
        <f t="shared" si="73"/>
        <v>46317.81</v>
      </c>
      <c r="P340" s="16">
        <f t="shared" si="61"/>
        <v>26</v>
      </c>
      <c r="Q340" s="86">
        <f t="shared" si="62"/>
        <v>0</v>
      </c>
      <c r="R340" s="7"/>
      <c r="S340" s="80">
        <f t="shared" si="74"/>
        <v>954.82999999999993</v>
      </c>
      <c r="T340" s="1"/>
    </row>
    <row r="341" spans="2:20" customFormat="1" x14ac:dyDescent="0.25">
      <c r="B341" s="20">
        <f t="shared" si="63"/>
        <v>308</v>
      </c>
      <c r="C341" s="71">
        <f t="shared" si="64"/>
        <v>8</v>
      </c>
      <c r="D341" s="16">
        <f t="shared" si="65"/>
        <v>2044</v>
      </c>
      <c r="E341" s="17">
        <f t="shared" si="66"/>
        <v>52810</v>
      </c>
      <c r="F341" s="1">
        <f t="shared" si="67"/>
        <v>154.38999999999999</v>
      </c>
      <c r="G341" s="1">
        <f t="shared" si="68"/>
        <v>139605.01</v>
      </c>
      <c r="H341" s="1"/>
      <c r="I341" s="1">
        <f t="shared" si="69"/>
        <v>800.44</v>
      </c>
      <c r="J341" s="1">
        <f t="shared" si="70"/>
        <v>154482.63</v>
      </c>
      <c r="K341" s="1">
        <f t="shared" si="71"/>
        <v>294087.64</v>
      </c>
      <c r="L341" s="1"/>
      <c r="M341" s="19">
        <f t="shared" si="60"/>
        <v>0</v>
      </c>
      <c r="N341" s="1">
        <f t="shared" si="72"/>
        <v>45517.37</v>
      </c>
      <c r="O341" s="1">
        <f t="shared" si="73"/>
        <v>45517.37</v>
      </c>
      <c r="P341" s="16">
        <f t="shared" si="61"/>
        <v>26</v>
      </c>
      <c r="Q341" s="86">
        <f t="shared" si="62"/>
        <v>0</v>
      </c>
      <c r="R341" s="7"/>
      <c r="S341" s="80">
        <f t="shared" si="74"/>
        <v>954.83</v>
      </c>
      <c r="T341" s="1"/>
    </row>
    <row r="342" spans="2:20" customFormat="1" x14ac:dyDescent="0.25">
      <c r="B342" s="20">
        <f t="shared" si="63"/>
        <v>309</v>
      </c>
      <c r="C342" s="71">
        <f t="shared" si="64"/>
        <v>9</v>
      </c>
      <c r="D342" s="16">
        <f t="shared" si="65"/>
        <v>2044</v>
      </c>
      <c r="E342" s="17">
        <f t="shared" si="66"/>
        <v>52841</v>
      </c>
      <c r="F342" s="1">
        <f t="shared" si="67"/>
        <v>151.72</v>
      </c>
      <c r="G342" s="1">
        <f t="shared" si="68"/>
        <v>139756.73000000001</v>
      </c>
      <c r="H342" s="1"/>
      <c r="I342" s="1">
        <f t="shared" si="69"/>
        <v>803.11</v>
      </c>
      <c r="J342" s="1">
        <f t="shared" si="70"/>
        <v>155285.74</v>
      </c>
      <c r="K342" s="1">
        <f t="shared" si="71"/>
        <v>295042.46999999997</v>
      </c>
      <c r="L342" s="1"/>
      <c r="M342" s="19">
        <f t="shared" si="60"/>
        <v>0</v>
      </c>
      <c r="N342" s="1">
        <f t="shared" si="72"/>
        <v>44714.26</v>
      </c>
      <c r="O342" s="1">
        <f t="shared" si="73"/>
        <v>44714.26</v>
      </c>
      <c r="P342" s="16">
        <f t="shared" si="61"/>
        <v>26</v>
      </c>
      <c r="Q342" s="86">
        <f t="shared" si="62"/>
        <v>0</v>
      </c>
      <c r="R342" s="7"/>
      <c r="S342" s="80">
        <f t="shared" si="74"/>
        <v>954.83</v>
      </c>
      <c r="T342" s="1"/>
    </row>
    <row r="343" spans="2:20" customFormat="1" x14ac:dyDescent="0.25">
      <c r="B343" s="20">
        <f t="shared" si="63"/>
        <v>310</v>
      </c>
      <c r="C343" s="71">
        <f t="shared" si="64"/>
        <v>10</v>
      </c>
      <c r="D343" s="16">
        <f t="shared" si="65"/>
        <v>2044</v>
      </c>
      <c r="E343" s="17">
        <f t="shared" si="66"/>
        <v>52871</v>
      </c>
      <c r="F343" s="1">
        <f t="shared" si="67"/>
        <v>149.05000000000001</v>
      </c>
      <c r="G343" s="1">
        <f t="shared" si="68"/>
        <v>139905.78</v>
      </c>
      <c r="H343" s="1"/>
      <c r="I343" s="1">
        <f t="shared" si="69"/>
        <v>805.78</v>
      </c>
      <c r="J343" s="1">
        <f t="shared" si="70"/>
        <v>156091.51999999999</v>
      </c>
      <c r="K343" s="1">
        <f t="shared" si="71"/>
        <v>295997.3</v>
      </c>
      <c r="L343" s="1"/>
      <c r="M343" s="19">
        <f t="shared" si="60"/>
        <v>0</v>
      </c>
      <c r="N343" s="1">
        <f t="shared" si="72"/>
        <v>43908.480000000003</v>
      </c>
      <c r="O343" s="1">
        <f t="shared" si="73"/>
        <v>43908.480000000003</v>
      </c>
      <c r="P343" s="16">
        <f t="shared" si="61"/>
        <v>26</v>
      </c>
      <c r="Q343" s="86">
        <f t="shared" si="62"/>
        <v>0</v>
      </c>
      <c r="R343" s="7"/>
      <c r="S343" s="80">
        <f t="shared" si="74"/>
        <v>954.82999999999993</v>
      </c>
      <c r="T343" s="1"/>
    </row>
    <row r="344" spans="2:20" customFormat="1" x14ac:dyDescent="0.25">
      <c r="B344" s="20">
        <f t="shared" si="63"/>
        <v>311</v>
      </c>
      <c r="C344" s="71">
        <f t="shared" si="64"/>
        <v>11</v>
      </c>
      <c r="D344" s="16">
        <f t="shared" si="65"/>
        <v>2044</v>
      </c>
      <c r="E344" s="17">
        <f t="shared" si="66"/>
        <v>52902</v>
      </c>
      <c r="F344" s="1">
        <f t="shared" si="67"/>
        <v>146.36000000000001</v>
      </c>
      <c r="G344" s="1">
        <f t="shared" si="68"/>
        <v>140052.14000000001</v>
      </c>
      <c r="H344" s="1"/>
      <c r="I344" s="1">
        <f t="shared" si="69"/>
        <v>808.47</v>
      </c>
      <c r="J344" s="1">
        <f t="shared" si="70"/>
        <v>156899.99</v>
      </c>
      <c r="K344" s="1">
        <f t="shared" si="71"/>
        <v>296952.13</v>
      </c>
      <c r="L344" s="1"/>
      <c r="M344" s="19">
        <f t="shared" si="60"/>
        <v>0</v>
      </c>
      <c r="N344" s="1">
        <f t="shared" si="72"/>
        <v>43100.01</v>
      </c>
      <c r="O344" s="1">
        <f t="shared" si="73"/>
        <v>43100.01</v>
      </c>
      <c r="P344" s="16">
        <f t="shared" si="61"/>
        <v>26</v>
      </c>
      <c r="Q344" s="86">
        <f t="shared" si="62"/>
        <v>0</v>
      </c>
      <c r="R344" s="7"/>
      <c r="S344" s="80">
        <f t="shared" si="74"/>
        <v>954.83</v>
      </c>
      <c r="T344" s="1"/>
    </row>
    <row r="345" spans="2:20" customFormat="1" x14ac:dyDescent="0.25">
      <c r="B345" s="20">
        <f t="shared" si="63"/>
        <v>312</v>
      </c>
      <c r="C345" s="71">
        <f t="shared" si="64"/>
        <v>12</v>
      </c>
      <c r="D345" s="16">
        <f t="shared" si="65"/>
        <v>2044</v>
      </c>
      <c r="E345" s="17">
        <f t="shared" si="66"/>
        <v>52932</v>
      </c>
      <c r="F345" s="1">
        <f t="shared" si="67"/>
        <v>143.66999999999999</v>
      </c>
      <c r="G345" s="1">
        <f t="shared" si="68"/>
        <v>140195.81</v>
      </c>
      <c r="H345" s="1"/>
      <c r="I345" s="1">
        <f t="shared" si="69"/>
        <v>811.16</v>
      </c>
      <c r="J345" s="1">
        <f t="shared" si="70"/>
        <v>157711.15</v>
      </c>
      <c r="K345" s="1">
        <f t="shared" si="71"/>
        <v>297906.96000000002</v>
      </c>
      <c r="L345" s="1"/>
      <c r="M345" s="19">
        <f t="shared" si="60"/>
        <v>0</v>
      </c>
      <c r="N345" s="1">
        <f t="shared" si="72"/>
        <v>42288.85</v>
      </c>
      <c r="O345" s="1">
        <f t="shared" si="73"/>
        <v>42288.85</v>
      </c>
      <c r="P345" s="16">
        <f t="shared" si="61"/>
        <v>26</v>
      </c>
      <c r="Q345" s="86">
        <f t="shared" si="62"/>
        <v>0</v>
      </c>
      <c r="R345" s="7"/>
      <c r="S345" s="80">
        <f t="shared" si="74"/>
        <v>954.82999999999993</v>
      </c>
      <c r="T345" s="1"/>
    </row>
    <row r="346" spans="2:20" customFormat="1" x14ac:dyDescent="0.25">
      <c r="B346" s="20">
        <f t="shared" si="63"/>
        <v>313</v>
      </c>
      <c r="C346" s="71">
        <f t="shared" si="64"/>
        <v>1</v>
      </c>
      <c r="D346" s="16">
        <f t="shared" si="65"/>
        <v>2045</v>
      </c>
      <c r="E346" s="17">
        <f t="shared" si="66"/>
        <v>52963</v>
      </c>
      <c r="F346" s="1">
        <f t="shared" si="67"/>
        <v>140.96</v>
      </c>
      <c r="G346" s="1">
        <f t="shared" si="68"/>
        <v>140336.76999999999</v>
      </c>
      <c r="H346" s="1"/>
      <c r="I346" s="1">
        <f t="shared" si="69"/>
        <v>813.87</v>
      </c>
      <c r="J346" s="1">
        <f t="shared" si="70"/>
        <v>158525.01999999999</v>
      </c>
      <c r="K346" s="1">
        <f t="shared" si="71"/>
        <v>298861.78999999998</v>
      </c>
      <c r="L346" s="1"/>
      <c r="M346" s="19">
        <f t="shared" si="60"/>
        <v>0</v>
      </c>
      <c r="N346" s="1">
        <f t="shared" si="72"/>
        <v>41474.980000000003</v>
      </c>
      <c r="O346" s="1">
        <f t="shared" si="73"/>
        <v>41474.980000000003</v>
      </c>
      <c r="P346" s="16">
        <f t="shared" si="61"/>
        <v>27</v>
      </c>
      <c r="Q346" s="86">
        <f t="shared" si="62"/>
        <v>0</v>
      </c>
      <c r="R346" s="7"/>
      <c r="S346" s="80">
        <f t="shared" si="74"/>
        <v>954.83</v>
      </c>
      <c r="T346" s="1"/>
    </row>
    <row r="347" spans="2:20" customFormat="1" x14ac:dyDescent="0.25">
      <c r="B347" s="20">
        <f t="shared" si="63"/>
        <v>314</v>
      </c>
      <c r="C347" s="71">
        <f t="shared" si="64"/>
        <v>2</v>
      </c>
      <c r="D347" s="16">
        <f t="shared" si="65"/>
        <v>2045</v>
      </c>
      <c r="E347" s="17">
        <f t="shared" si="66"/>
        <v>52994</v>
      </c>
      <c r="F347" s="1">
        <f t="shared" si="67"/>
        <v>138.25</v>
      </c>
      <c r="G347" s="1">
        <f t="shared" si="68"/>
        <v>140475.01999999999</v>
      </c>
      <c r="H347" s="1"/>
      <c r="I347" s="1">
        <f t="shared" si="69"/>
        <v>816.58</v>
      </c>
      <c r="J347" s="1">
        <f t="shared" si="70"/>
        <v>159341.6</v>
      </c>
      <c r="K347" s="1">
        <f t="shared" si="71"/>
        <v>299816.62</v>
      </c>
      <c r="L347" s="1"/>
      <c r="M347" s="19">
        <f t="shared" si="60"/>
        <v>0</v>
      </c>
      <c r="N347" s="1">
        <f t="shared" si="72"/>
        <v>40658.400000000001</v>
      </c>
      <c r="O347" s="1">
        <f t="shared" si="73"/>
        <v>40658.400000000001</v>
      </c>
      <c r="P347" s="16">
        <f t="shared" si="61"/>
        <v>27</v>
      </c>
      <c r="Q347" s="86">
        <f t="shared" si="62"/>
        <v>0</v>
      </c>
      <c r="R347" s="7"/>
      <c r="S347" s="80">
        <f t="shared" si="74"/>
        <v>954.83</v>
      </c>
      <c r="T347" s="1"/>
    </row>
    <row r="348" spans="2:20" customFormat="1" x14ac:dyDescent="0.25">
      <c r="B348" s="20">
        <f t="shared" si="63"/>
        <v>315</v>
      </c>
      <c r="C348" s="71">
        <f t="shared" si="64"/>
        <v>3</v>
      </c>
      <c r="D348" s="16">
        <f t="shared" si="65"/>
        <v>2045</v>
      </c>
      <c r="E348" s="17">
        <f t="shared" si="66"/>
        <v>53022</v>
      </c>
      <c r="F348" s="1">
        <f t="shared" si="67"/>
        <v>135.53</v>
      </c>
      <c r="G348" s="1">
        <f t="shared" si="68"/>
        <v>140610.54999999999</v>
      </c>
      <c r="H348" s="1"/>
      <c r="I348" s="1">
        <f t="shared" si="69"/>
        <v>819.3</v>
      </c>
      <c r="J348" s="1">
        <f t="shared" si="70"/>
        <v>160160.9</v>
      </c>
      <c r="K348" s="1">
        <f t="shared" si="71"/>
        <v>300771.45</v>
      </c>
      <c r="L348" s="1"/>
      <c r="M348" s="19">
        <f t="shared" si="60"/>
        <v>0</v>
      </c>
      <c r="N348" s="1">
        <f t="shared" si="72"/>
        <v>39839.1</v>
      </c>
      <c r="O348" s="1">
        <f t="shared" si="73"/>
        <v>39839.1</v>
      </c>
      <c r="P348" s="16">
        <f t="shared" si="61"/>
        <v>27</v>
      </c>
      <c r="Q348" s="86">
        <f t="shared" si="62"/>
        <v>0</v>
      </c>
      <c r="R348" s="7"/>
      <c r="S348" s="80">
        <f t="shared" si="74"/>
        <v>954.82999999999993</v>
      </c>
      <c r="T348" s="1"/>
    </row>
    <row r="349" spans="2:20" customFormat="1" x14ac:dyDescent="0.25">
      <c r="B349" s="20">
        <f t="shared" si="63"/>
        <v>316</v>
      </c>
      <c r="C349" s="71">
        <f t="shared" si="64"/>
        <v>4</v>
      </c>
      <c r="D349" s="16">
        <f t="shared" si="65"/>
        <v>2045</v>
      </c>
      <c r="E349" s="17">
        <f t="shared" si="66"/>
        <v>53053</v>
      </c>
      <c r="F349" s="1">
        <f t="shared" si="67"/>
        <v>132.80000000000001</v>
      </c>
      <c r="G349" s="1">
        <f t="shared" si="68"/>
        <v>140743.35</v>
      </c>
      <c r="H349" s="1"/>
      <c r="I349" s="1">
        <f t="shared" si="69"/>
        <v>822.03</v>
      </c>
      <c r="J349" s="1">
        <f t="shared" si="70"/>
        <v>160982.93</v>
      </c>
      <c r="K349" s="1">
        <f t="shared" si="71"/>
        <v>301726.28000000003</v>
      </c>
      <c r="L349" s="1"/>
      <c r="M349" s="19">
        <f t="shared" si="60"/>
        <v>0</v>
      </c>
      <c r="N349" s="1">
        <f t="shared" si="72"/>
        <v>39017.07</v>
      </c>
      <c r="O349" s="1">
        <f t="shared" si="73"/>
        <v>39017.07</v>
      </c>
      <c r="P349" s="16">
        <f t="shared" si="61"/>
        <v>27</v>
      </c>
      <c r="Q349" s="86">
        <f t="shared" si="62"/>
        <v>0</v>
      </c>
      <c r="R349" s="7"/>
      <c r="S349" s="80">
        <f t="shared" si="74"/>
        <v>954.82999999999993</v>
      </c>
      <c r="T349" s="1"/>
    </row>
    <row r="350" spans="2:20" customFormat="1" x14ac:dyDescent="0.25">
      <c r="B350" s="20">
        <f t="shared" si="63"/>
        <v>317</v>
      </c>
      <c r="C350" s="71">
        <f t="shared" si="64"/>
        <v>5</v>
      </c>
      <c r="D350" s="16">
        <f t="shared" si="65"/>
        <v>2045</v>
      </c>
      <c r="E350" s="17">
        <f t="shared" si="66"/>
        <v>53083</v>
      </c>
      <c r="F350" s="1">
        <f t="shared" si="67"/>
        <v>130.06</v>
      </c>
      <c r="G350" s="1">
        <f t="shared" si="68"/>
        <v>140873.41</v>
      </c>
      <c r="H350" s="1"/>
      <c r="I350" s="1">
        <f t="shared" si="69"/>
        <v>824.77</v>
      </c>
      <c r="J350" s="1">
        <f t="shared" si="70"/>
        <v>161807.70000000001</v>
      </c>
      <c r="K350" s="1">
        <f t="shared" si="71"/>
        <v>302681.11</v>
      </c>
      <c r="L350" s="1"/>
      <c r="M350" s="19">
        <f t="shared" si="60"/>
        <v>0</v>
      </c>
      <c r="N350" s="1">
        <f t="shared" si="72"/>
        <v>38192.300000000003</v>
      </c>
      <c r="O350" s="1">
        <f t="shared" si="73"/>
        <v>38192.300000000003</v>
      </c>
      <c r="P350" s="16">
        <f t="shared" si="61"/>
        <v>27</v>
      </c>
      <c r="Q350" s="86">
        <f t="shared" si="62"/>
        <v>0</v>
      </c>
      <c r="R350" s="7"/>
      <c r="S350" s="80">
        <f t="shared" si="74"/>
        <v>954.82999999999993</v>
      </c>
      <c r="T350" s="1"/>
    </row>
    <row r="351" spans="2:20" customFormat="1" x14ac:dyDescent="0.25">
      <c r="B351" s="20">
        <f t="shared" si="63"/>
        <v>318</v>
      </c>
      <c r="C351" s="71">
        <f t="shared" si="64"/>
        <v>6</v>
      </c>
      <c r="D351" s="16">
        <f t="shared" si="65"/>
        <v>2045</v>
      </c>
      <c r="E351" s="17">
        <f t="shared" si="66"/>
        <v>53114</v>
      </c>
      <c r="F351" s="1">
        <f t="shared" si="67"/>
        <v>127.31</v>
      </c>
      <c r="G351" s="1">
        <f t="shared" si="68"/>
        <v>141000.72</v>
      </c>
      <c r="H351" s="1"/>
      <c r="I351" s="1">
        <f t="shared" si="69"/>
        <v>827.52</v>
      </c>
      <c r="J351" s="1">
        <f t="shared" si="70"/>
        <v>162635.22</v>
      </c>
      <c r="K351" s="1">
        <f t="shared" si="71"/>
        <v>303635.94</v>
      </c>
      <c r="L351" s="1"/>
      <c r="M351" s="19">
        <f t="shared" si="60"/>
        <v>0</v>
      </c>
      <c r="N351" s="1">
        <f t="shared" si="72"/>
        <v>37364.78</v>
      </c>
      <c r="O351" s="1">
        <f t="shared" si="73"/>
        <v>37364.78</v>
      </c>
      <c r="P351" s="16">
        <f t="shared" si="61"/>
        <v>27</v>
      </c>
      <c r="Q351" s="86">
        <f t="shared" si="62"/>
        <v>0</v>
      </c>
      <c r="R351" s="7"/>
      <c r="S351" s="80">
        <f t="shared" si="74"/>
        <v>954.82999999999993</v>
      </c>
      <c r="T351" s="1"/>
    </row>
    <row r="352" spans="2:20" customFormat="1" x14ac:dyDescent="0.25">
      <c r="B352" s="20">
        <f t="shared" si="63"/>
        <v>319</v>
      </c>
      <c r="C352" s="71">
        <f t="shared" si="64"/>
        <v>7</v>
      </c>
      <c r="D352" s="16">
        <f t="shared" si="65"/>
        <v>2045</v>
      </c>
      <c r="E352" s="17">
        <f t="shared" si="66"/>
        <v>53144</v>
      </c>
      <c r="F352" s="1">
        <f t="shared" si="67"/>
        <v>124.55</v>
      </c>
      <c r="G352" s="1">
        <f t="shared" si="68"/>
        <v>141125.26999999999</v>
      </c>
      <c r="H352" s="1"/>
      <c r="I352" s="1">
        <f t="shared" si="69"/>
        <v>830.28</v>
      </c>
      <c r="J352" s="1">
        <f t="shared" si="70"/>
        <v>163465.5</v>
      </c>
      <c r="K352" s="1">
        <f t="shared" si="71"/>
        <v>304590.77</v>
      </c>
      <c r="L352" s="1"/>
      <c r="M352" s="19">
        <f t="shared" si="60"/>
        <v>0</v>
      </c>
      <c r="N352" s="1">
        <f t="shared" si="72"/>
        <v>36534.5</v>
      </c>
      <c r="O352" s="1">
        <f t="shared" si="73"/>
        <v>36534.5</v>
      </c>
      <c r="P352" s="16">
        <f t="shared" si="61"/>
        <v>27</v>
      </c>
      <c r="Q352" s="86">
        <f t="shared" si="62"/>
        <v>0</v>
      </c>
      <c r="R352" s="7"/>
      <c r="S352" s="80">
        <f t="shared" si="74"/>
        <v>954.82999999999993</v>
      </c>
      <c r="T352" s="1"/>
    </row>
    <row r="353" spans="2:20" customFormat="1" x14ac:dyDescent="0.25">
      <c r="B353" s="20">
        <f t="shared" si="63"/>
        <v>320</v>
      </c>
      <c r="C353" s="71">
        <f t="shared" si="64"/>
        <v>8</v>
      </c>
      <c r="D353" s="16">
        <f t="shared" si="65"/>
        <v>2045</v>
      </c>
      <c r="E353" s="17">
        <f t="shared" si="66"/>
        <v>53175</v>
      </c>
      <c r="F353" s="1">
        <f t="shared" si="67"/>
        <v>121.78</v>
      </c>
      <c r="G353" s="1">
        <f t="shared" si="68"/>
        <v>141247.04999999999</v>
      </c>
      <c r="H353" s="1"/>
      <c r="I353" s="1">
        <f t="shared" si="69"/>
        <v>833.05</v>
      </c>
      <c r="J353" s="1">
        <f t="shared" si="70"/>
        <v>164298.54999999999</v>
      </c>
      <c r="K353" s="1">
        <f t="shared" si="71"/>
        <v>305545.59999999998</v>
      </c>
      <c r="L353" s="1"/>
      <c r="M353" s="19">
        <f t="shared" si="60"/>
        <v>0</v>
      </c>
      <c r="N353" s="1">
        <f t="shared" si="72"/>
        <v>35701.449999999997</v>
      </c>
      <c r="O353" s="1">
        <f t="shared" si="73"/>
        <v>35701.449999999997</v>
      </c>
      <c r="P353" s="16">
        <f t="shared" si="61"/>
        <v>27</v>
      </c>
      <c r="Q353" s="86">
        <f t="shared" si="62"/>
        <v>0</v>
      </c>
      <c r="R353" s="7"/>
      <c r="S353" s="80">
        <f t="shared" si="74"/>
        <v>954.82999999999993</v>
      </c>
      <c r="T353" s="1"/>
    </row>
    <row r="354" spans="2:20" customFormat="1" x14ac:dyDescent="0.25">
      <c r="B354" s="20">
        <f t="shared" si="63"/>
        <v>321</v>
      </c>
      <c r="C354" s="71">
        <f t="shared" si="64"/>
        <v>9</v>
      </c>
      <c r="D354" s="16">
        <f t="shared" si="65"/>
        <v>2045</v>
      </c>
      <c r="E354" s="17">
        <f t="shared" si="66"/>
        <v>53206</v>
      </c>
      <c r="F354" s="1">
        <f t="shared" si="67"/>
        <v>119</v>
      </c>
      <c r="G354" s="1">
        <f t="shared" si="68"/>
        <v>141366.04999999999</v>
      </c>
      <c r="H354" s="1"/>
      <c r="I354" s="1">
        <f t="shared" si="69"/>
        <v>835.83</v>
      </c>
      <c r="J354" s="1">
        <f t="shared" si="70"/>
        <v>165134.38</v>
      </c>
      <c r="K354" s="1">
        <f t="shared" si="71"/>
        <v>306500.43</v>
      </c>
      <c r="L354" s="1"/>
      <c r="M354" s="19">
        <f t="shared" ref="M354:M417" si="75">IF(O353&gt;$N$14,IF(O353&gt;=(I354+$N$14),$N$14,(O353-I354)),0)</f>
        <v>0</v>
      </c>
      <c r="N354" s="1">
        <f t="shared" si="72"/>
        <v>34865.620000000003</v>
      </c>
      <c r="O354" s="1">
        <f t="shared" si="73"/>
        <v>34865.620000000003</v>
      </c>
      <c r="P354" s="16">
        <f t="shared" ref="P354:P417" si="76">ROUND(DATEDIF($E$34,E354,"y"),1)+1</f>
        <v>27</v>
      </c>
      <c r="Q354" s="86">
        <f t="shared" ref="Q354:Q417" si="77">IF(AND(O354=0,F354&gt;0),"Final Payment# " &amp; B354 &amp; "; Year #" &amp; P354 &amp; "; Date: " &amp; TEXT(E354,"m/d/yyyy"),0)</f>
        <v>0</v>
      </c>
      <c r="R354" s="7"/>
      <c r="S354" s="80">
        <f t="shared" si="74"/>
        <v>954.83</v>
      </c>
      <c r="T354" s="1"/>
    </row>
    <row r="355" spans="2:20" customFormat="1" x14ac:dyDescent="0.25">
      <c r="B355" s="20">
        <f t="shared" ref="B355:B418" si="78">+B354+1</f>
        <v>322</v>
      </c>
      <c r="C355" s="71">
        <f t="shared" ref="C355:C418" si="79">IF(C354&gt;=(12.99999-12/$K$13), 1,  C354+12/$K$13)</f>
        <v>10</v>
      </c>
      <c r="D355" s="16">
        <f t="shared" ref="D355:D418" si="80">IF(AND(C355=1, B355&gt;1),D354+1,D354)</f>
        <v>2045</v>
      </c>
      <c r="E355" s="17">
        <f t="shared" ref="E355:E418" si="81">DATE(D355,TRUNC(C355),1+(C355-TRUNC(C355))* (IF(TRUNC(C355)=2,28.5,IF(OR(TRUNC(C355)=1,TRUNC(C355)=3,TRUNC(C355)=5,TRUNC(C355)=7,TRUNC(C355)=8,TRUNC(C355)=10,TRUNC(C355)=12),31,30))))</f>
        <v>53236</v>
      </c>
      <c r="F355" s="1">
        <f t="shared" ref="F355:F418" si="82">ROUND(IF(O354&gt;0,($F$14/($K$13*100)*O354),0),2)</f>
        <v>116.22</v>
      </c>
      <c r="G355" s="1">
        <f t="shared" ref="G355:G418" si="83">ROUND(IF(O354&gt;0,+F355+G354,0),2)</f>
        <v>141482.26999999999</v>
      </c>
      <c r="H355" s="1"/>
      <c r="I355" s="1">
        <f t="shared" ref="I355:I418" si="84">ROUND(IF(O354&gt;0,IF(O354&gt;($K$14+F355),$K$14-F355,O354),0),2)</f>
        <v>838.61</v>
      </c>
      <c r="J355" s="1">
        <f t="shared" ref="J355:J418" si="85">ROUND(IF(O354&gt;0,+J354+I355+M355,0),2)</f>
        <v>165972.99</v>
      </c>
      <c r="K355" s="1">
        <f t="shared" ref="K355:K418" si="86">ROUND(IF(O354&gt;0,J355+G355,0),2)</f>
        <v>307455.26</v>
      </c>
      <c r="L355" s="1"/>
      <c r="M355" s="19">
        <f t="shared" si="75"/>
        <v>0</v>
      </c>
      <c r="N355" s="1">
        <f t="shared" ref="N355:N418" si="87">ROUND(IF(O354&gt;0,+N354-I355,0),2)</f>
        <v>34027.01</v>
      </c>
      <c r="O355" s="1">
        <f t="shared" ref="O355:O418" si="88">ROUND(IF(O354&gt;0,(+O354-I355-M355),0),2)</f>
        <v>34027.01</v>
      </c>
      <c r="P355" s="16">
        <f t="shared" si="76"/>
        <v>27</v>
      </c>
      <c r="Q355" s="86">
        <f t="shared" si="77"/>
        <v>0</v>
      </c>
      <c r="R355" s="7"/>
      <c r="S355" s="80">
        <f t="shared" ref="S355:S418" si="89">F355+I355+M355</f>
        <v>954.83</v>
      </c>
      <c r="T355" s="1"/>
    </row>
    <row r="356" spans="2:20" customFormat="1" x14ac:dyDescent="0.25">
      <c r="B356" s="20">
        <f t="shared" si="78"/>
        <v>323</v>
      </c>
      <c r="C356" s="71">
        <f t="shared" si="79"/>
        <v>11</v>
      </c>
      <c r="D356" s="16">
        <f t="shared" si="80"/>
        <v>2045</v>
      </c>
      <c r="E356" s="17">
        <f t="shared" si="81"/>
        <v>53267</v>
      </c>
      <c r="F356" s="1">
        <f t="shared" si="82"/>
        <v>113.42</v>
      </c>
      <c r="G356" s="1">
        <f t="shared" si="83"/>
        <v>141595.69</v>
      </c>
      <c r="H356" s="1"/>
      <c r="I356" s="1">
        <f t="shared" si="84"/>
        <v>841.41</v>
      </c>
      <c r="J356" s="1">
        <f t="shared" si="85"/>
        <v>166814.39999999999</v>
      </c>
      <c r="K356" s="1">
        <f t="shared" si="86"/>
        <v>308410.09000000003</v>
      </c>
      <c r="L356" s="1"/>
      <c r="M356" s="19">
        <f t="shared" si="75"/>
        <v>0</v>
      </c>
      <c r="N356" s="1">
        <f t="shared" si="87"/>
        <v>33185.599999999999</v>
      </c>
      <c r="O356" s="1">
        <f t="shared" si="88"/>
        <v>33185.599999999999</v>
      </c>
      <c r="P356" s="16">
        <f t="shared" si="76"/>
        <v>27</v>
      </c>
      <c r="Q356" s="86">
        <f t="shared" si="77"/>
        <v>0</v>
      </c>
      <c r="R356" s="7"/>
      <c r="S356" s="80">
        <f t="shared" si="89"/>
        <v>954.82999999999993</v>
      </c>
      <c r="T356" s="1"/>
    </row>
    <row r="357" spans="2:20" customFormat="1" x14ac:dyDescent="0.25">
      <c r="B357" s="20">
        <f t="shared" si="78"/>
        <v>324</v>
      </c>
      <c r="C357" s="71">
        <f t="shared" si="79"/>
        <v>12</v>
      </c>
      <c r="D357" s="16">
        <f t="shared" si="80"/>
        <v>2045</v>
      </c>
      <c r="E357" s="17">
        <f t="shared" si="81"/>
        <v>53297</v>
      </c>
      <c r="F357" s="1">
        <f t="shared" si="82"/>
        <v>110.62</v>
      </c>
      <c r="G357" s="1">
        <f t="shared" si="83"/>
        <v>141706.31</v>
      </c>
      <c r="H357" s="1"/>
      <c r="I357" s="1">
        <f t="shared" si="84"/>
        <v>844.21</v>
      </c>
      <c r="J357" s="1">
        <f t="shared" si="85"/>
        <v>167658.60999999999</v>
      </c>
      <c r="K357" s="1">
        <f t="shared" si="86"/>
        <v>309364.92</v>
      </c>
      <c r="L357" s="1"/>
      <c r="M357" s="19">
        <f t="shared" si="75"/>
        <v>0</v>
      </c>
      <c r="N357" s="1">
        <f t="shared" si="87"/>
        <v>32341.39</v>
      </c>
      <c r="O357" s="1">
        <f t="shared" si="88"/>
        <v>32341.39</v>
      </c>
      <c r="P357" s="16">
        <f t="shared" si="76"/>
        <v>27</v>
      </c>
      <c r="Q357" s="86">
        <f t="shared" si="77"/>
        <v>0</v>
      </c>
      <c r="R357" s="7"/>
      <c r="S357" s="80">
        <f t="shared" si="89"/>
        <v>954.83</v>
      </c>
      <c r="T357" s="1"/>
    </row>
    <row r="358" spans="2:20" customFormat="1" x14ac:dyDescent="0.25">
      <c r="B358" s="20">
        <f t="shared" si="78"/>
        <v>325</v>
      </c>
      <c r="C358" s="71">
        <f t="shared" si="79"/>
        <v>1</v>
      </c>
      <c r="D358" s="16">
        <f t="shared" si="80"/>
        <v>2046</v>
      </c>
      <c r="E358" s="17">
        <f t="shared" si="81"/>
        <v>53328</v>
      </c>
      <c r="F358" s="1">
        <f t="shared" si="82"/>
        <v>107.8</v>
      </c>
      <c r="G358" s="1">
        <f t="shared" si="83"/>
        <v>141814.10999999999</v>
      </c>
      <c r="H358" s="1"/>
      <c r="I358" s="1">
        <f t="shared" si="84"/>
        <v>847.03</v>
      </c>
      <c r="J358" s="1">
        <f t="shared" si="85"/>
        <v>168505.64</v>
      </c>
      <c r="K358" s="1">
        <f t="shared" si="86"/>
        <v>310319.75</v>
      </c>
      <c r="L358" s="1"/>
      <c r="M358" s="19">
        <f t="shared" si="75"/>
        <v>0</v>
      </c>
      <c r="N358" s="1">
        <f t="shared" si="87"/>
        <v>31494.36</v>
      </c>
      <c r="O358" s="1">
        <f t="shared" si="88"/>
        <v>31494.36</v>
      </c>
      <c r="P358" s="16">
        <f t="shared" si="76"/>
        <v>28</v>
      </c>
      <c r="Q358" s="86">
        <f t="shared" si="77"/>
        <v>0</v>
      </c>
      <c r="R358" s="7"/>
      <c r="S358" s="80">
        <f t="shared" si="89"/>
        <v>954.82999999999993</v>
      </c>
      <c r="T358" s="1"/>
    </row>
    <row r="359" spans="2:20" customFormat="1" x14ac:dyDescent="0.25">
      <c r="B359" s="20">
        <f t="shared" si="78"/>
        <v>326</v>
      </c>
      <c r="C359" s="71">
        <f t="shared" si="79"/>
        <v>2</v>
      </c>
      <c r="D359" s="16">
        <f t="shared" si="80"/>
        <v>2046</v>
      </c>
      <c r="E359" s="17">
        <f t="shared" si="81"/>
        <v>53359</v>
      </c>
      <c r="F359" s="1">
        <f t="shared" si="82"/>
        <v>104.98</v>
      </c>
      <c r="G359" s="1">
        <f t="shared" si="83"/>
        <v>141919.09</v>
      </c>
      <c r="H359" s="1"/>
      <c r="I359" s="1">
        <f t="shared" si="84"/>
        <v>849.85</v>
      </c>
      <c r="J359" s="1">
        <f t="shared" si="85"/>
        <v>169355.49</v>
      </c>
      <c r="K359" s="1">
        <f t="shared" si="86"/>
        <v>311274.58</v>
      </c>
      <c r="L359" s="1"/>
      <c r="M359" s="19">
        <f t="shared" si="75"/>
        <v>0</v>
      </c>
      <c r="N359" s="1">
        <f t="shared" si="87"/>
        <v>30644.51</v>
      </c>
      <c r="O359" s="1">
        <f t="shared" si="88"/>
        <v>30644.51</v>
      </c>
      <c r="P359" s="16">
        <f t="shared" si="76"/>
        <v>28</v>
      </c>
      <c r="Q359" s="86">
        <f t="shared" si="77"/>
        <v>0</v>
      </c>
      <c r="R359" s="7"/>
      <c r="S359" s="80">
        <f t="shared" si="89"/>
        <v>954.83</v>
      </c>
      <c r="T359" s="1"/>
    </row>
    <row r="360" spans="2:20" customFormat="1" x14ac:dyDescent="0.25">
      <c r="B360" s="20">
        <f t="shared" si="78"/>
        <v>327</v>
      </c>
      <c r="C360" s="71">
        <f t="shared" si="79"/>
        <v>3</v>
      </c>
      <c r="D360" s="16">
        <f t="shared" si="80"/>
        <v>2046</v>
      </c>
      <c r="E360" s="17">
        <f t="shared" si="81"/>
        <v>53387</v>
      </c>
      <c r="F360" s="1">
        <f t="shared" si="82"/>
        <v>102.15</v>
      </c>
      <c r="G360" s="1">
        <f t="shared" si="83"/>
        <v>142021.24</v>
      </c>
      <c r="H360" s="1"/>
      <c r="I360" s="1">
        <f t="shared" si="84"/>
        <v>852.68</v>
      </c>
      <c r="J360" s="1">
        <f t="shared" si="85"/>
        <v>170208.17</v>
      </c>
      <c r="K360" s="1">
        <f t="shared" si="86"/>
        <v>312229.40999999997</v>
      </c>
      <c r="L360" s="1"/>
      <c r="M360" s="19">
        <f t="shared" si="75"/>
        <v>0</v>
      </c>
      <c r="N360" s="1">
        <f t="shared" si="87"/>
        <v>29791.83</v>
      </c>
      <c r="O360" s="1">
        <f t="shared" si="88"/>
        <v>29791.83</v>
      </c>
      <c r="P360" s="16">
        <f t="shared" si="76"/>
        <v>28</v>
      </c>
      <c r="Q360" s="86">
        <f t="shared" si="77"/>
        <v>0</v>
      </c>
      <c r="R360" s="7"/>
      <c r="S360" s="80">
        <f t="shared" si="89"/>
        <v>954.82999999999993</v>
      </c>
      <c r="T360" s="1"/>
    </row>
    <row r="361" spans="2:20" customFormat="1" x14ac:dyDescent="0.25">
      <c r="B361" s="20">
        <f t="shared" si="78"/>
        <v>328</v>
      </c>
      <c r="C361" s="71">
        <f t="shared" si="79"/>
        <v>4</v>
      </c>
      <c r="D361" s="16">
        <f t="shared" si="80"/>
        <v>2046</v>
      </c>
      <c r="E361" s="17">
        <f t="shared" si="81"/>
        <v>53418</v>
      </c>
      <c r="F361" s="1">
        <f t="shared" si="82"/>
        <v>99.31</v>
      </c>
      <c r="G361" s="1">
        <f t="shared" si="83"/>
        <v>142120.54999999999</v>
      </c>
      <c r="H361" s="1"/>
      <c r="I361" s="1">
        <f t="shared" si="84"/>
        <v>855.52</v>
      </c>
      <c r="J361" s="1">
        <f t="shared" si="85"/>
        <v>171063.69</v>
      </c>
      <c r="K361" s="1">
        <f t="shared" si="86"/>
        <v>313184.24</v>
      </c>
      <c r="L361" s="1"/>
      <c r="M361" s="19">
        <f t="shared" si="75"/>
        <v>0</v>
      </c>
      <c r="N361" s="1">
        <f t="shared" si="87"/>
        <v>28936.31</v>
      </c>
      <c r="O361" s="1">
        <f t="shared" si="88"/>
        <v>28936.31</v>
      </c>
      <c r="P361" s="16">
        <f t="shared" si="76"/>
        <v>28</v>
      </c>
      <c r="Q361" s="86">
        <f t="shared" si="77"/>
        <v>0</v>
      </c>
      <c r="R361" s="7"/>
      <c r="S361" s="80">
        <f t="shared" si="89"/>
        <v>954.82999999999993</v>
      </c>
      <c r="T361" s="1"/>
    </row>
    <row r="362" spans="2:20" customFormat="1" x14ac:dyDescent="0.25">
      <c r="B362" s="20">
        <f t="shared" si="78"/>
        <v>329</v>
      </c>
      <c r="C362" s="71">
        <f t="shared" si="79"/>
        <v>5</v>
      </c>
      <c r="D362" s="16">
        <f t="shared" si="80"/>
        <v>2046</v>
      </c>
      <c r="E362" s="17">
        <f t="shared" si="81"/>
        <v>53448</v>
      </c>
      <c r="F362" s="1">
        <f t="shared" si="82"/>
        <v>96.45</v>
      </c>
      <c r="G362" s="1">
        <f t="shared" si="83"/>
        <v>142217</v>
      </c>
      <c r="H362" s="1"/>
      <c r="I362" s="1">
        <f t="shared" si="84"/>
        <v>858.38</v>
      </c>
      <c r="J362" s="1">
        <f t="shared" si="85"/>
        <v>171922.07</v>
      </c>
      <c r="K362" s="1">
        <f t="shared" si="86"/>
        <v>314139.07</v>
      </c>
      <c r="L362" s="1"/>
      <c r="M362" s="19">
        <f t="shared" si="75"/>
        <v>0</v>
      </c>
      <c r="N362" s="1">
        <f t="shared" si="87"/>
        <v>28077.93</v>
      </c>
      <c r="O362" s="1">
        <f t="shared" si="88"/>
        <v>28077.93</v>
      </c>
      <c r="P362" s="16">
        <f t="shared" si="76"/>
        <v>28</v>
      </c>
      <c r="Q362" s="86">
        <f t="shared" si="77"/>
        <v>0</v>
      </c>
      <c r="R362" s="7"/>
      <c r="S362" s="80">
        <f t="shared" si="89"/>
        <v>954.83</v>
      </c>
      <c r="T362" s="1"/>
    </row>
    <row r="363" spans="2:20" customFormat="1" x14ac:dyDescent="0.25">
      <c r="B363" s="20">
        <f t="shared" si="78"/>
        <v>330</v>
      </c>
      <c r="C363" s="71">
        <f t="shared" si="79"/>
        <v>6</v>
      </c>
      <c r="D363" s="16">
        <f t="shared" si="80"/>
        <v>2046</v>
      </c>
      <c r="E363" s="17">
        <f t="shared" si="81"/>
        <v>53479</v>
      </c>
      <c r="F363" s="1">
        <f t="shared" si="82"/>
        <v>93.59</v>
      </c>
      <c r="G363" s="1">
        <f t="shared" si="83"/>
        <v>142310.59</v>
      </c>
      <c r="H363" s="1"/>
      <c r="I363" s="1">
        <f t="shared" si="84"/>
        <v>861.24</v>
      </c>
      <c r="J363" s="1">
        <f t="shared" si="85"/>
        <v>172783.31</v>
      </c>
      <c r="K363" s="1">
        <f t="shared" si="86"/>
        <v>315093.90000000002</v>
      </c>
      <c r="L363" s="1"/>
      <c r="M363" s="19">
        <f t="shared" si="75"/>
        <v>0</v>
      </c>
      <c r="N363" s="1">
        <f t="shared" si="87"/>
        <v>27216.69</v>
      </c>
      <c r="O363" s="1">
        <f t="shared" si="88"/>
        <v>27216.69</v>
      </c>
      <c r="P363" s="16">
        <f t="shared" si="76"/>
        <v>28</v>
      </c>
      <c r="Q363" s="86">
        <f t="shared" si="77"/>
        <v>0</v>
      </c>
      <c r="R363" s="7"/>
      <c r="S363" s="80">
        <f t="shared" si="89"/>
        <v>954.83</v>
      </c>
      <c r="T363" s="1"/>
    </row>
    <row r="364" spans="2:20" customFormat="1" x14ac:dyDescent="0.25">
      <c r="B364" s="20">
        <f t="shared" si="78"/>
        <v>331</v>
      </c>
      <c r="C364" s="71">
        <f t="shared" si="79"/>
        <v>7</v>
      </c>
      <c r="D364" s="16">
        <f t="shared" si="80"/>
        <v>2046</v>
      </c>
      <c r="E364" s="17">
        <f t="shared" si="81"/>
        <v>53509</v>
      </c>
      <c r="F364" s="1">
        <f t="shared" si="82"/>
        <v>90.72</v>
      </c>
      <c r="G364" s="1">
        <f t="shared" si="83"/>
        <v>142401.31</v>
      </c>
      <c r="H364" s="1"/>
      <c r="I364" s="1">
        <f t="shared" si="84"/>
        <v>864.11</v>
      </c>
      <c r="J364" s="1">
        <f t="shared" si="85"/>
        <v>173647.42</v>
      </c>
      <c r="K364" s="1">
        <f t="shared" si="86"/>
        <v>316048.73</v>
      </c>
      <c r="L364" s="1"/>
      <c r="M364" s="19">
        <f t="shared" si="75"/>
        <v>0</v>
      </c>
      <c r="N364" s="1">
        <f t="shared" si="87"/>
        <v>26352.58</v>
      </c>
      <c r="O364" s="1">
        <f t="shared" si="88"/>
        <v>26352.58</v>
      </c>
      <c r="P364" s="16">
        <f t="shared" si="76"/>
        <v>28</v>
      </c>
      <c r="Q364" s="86">
        <f t="shared" si="77"/>
        <v>0</v>
      </c>
      <c r="R364" s="7"/>
      <c r="S364" s="80">
        <f t="shared" si="89"/>
        <v>954.83</v>
      </c>
      <c r="T364" s="1"/>
    </row>
    <row r="365" spans="2:20" customFormat="1" x14ac:dyDescent="0.25">
      <c r="B365" s="20">
        <f t="shared" si="78"/>
        <v>332</v>
      </c>
      <c r="C365" s="71">
        <f t="shared" si="79"/>
        <v>8</v>
      </c>
      <c r="D365" s="16">
        <f t="shared" si="80"/>
        <v>2046</v>
      </c>
      <c r="E365" s="17">
        <f t="shared" si="81"/>
        <v>53540</v>
      </c>
      <c r="F365" s="1">
        <f t="shared" si="82"/>
        <v>87.84</v>
      </c>
      <c r="G365" s="1">
        <f t="shared" si="83"/>
        <v>142489.15</v>
      </c>
      <c r="H365" s="1"/>
      <c r="I365" s="1">
        <f t="shared" si="84"/>
        <v>866.99</v>
      </c>
      <c r="J365" s="1">
        <f t="shared" si="85"/>
        <v>174514.41</v>
      </c>
      <c r="K365" s="1">
        <f t="shared" si="86"/>
        <v>317003.56</v>
      </c>
      <c r="L365" s="1"/>
      <c r="M365" s="19">
        <f t="shared" si="75"/>
        <v>0</v>
      </c>
      <c r="N365" s="1">
        <f t="shared" si="87"/>
        <v>25485.59</v>
      </c>
      <c r="O365" s="1">
        <f t="shared" si="88"/>
        <v>25485.59</v>
      </c>
      <c r="P365" s="16">
        <f t="shared" si="76"/>
        <v>28</v>
      </c>
      <c r="Q365" s="86">
        <f t="shared" si="77"/>
        <v>0</v>
      </c>
      <c r="R365" s="7"/>
      <c r="S365" s="80">
        <f t="shared" si="89"/>
        <v>954.83</v>
      </c>
      <c r="T365" s="1"/>
    </row>
    <row r="366" spans="2:20" customFormat="1" x14ac:dyDescent="0.25">
      <c r="B366" s="20">
        <f t="shared" si="78"/>
        <v>333</v>
      </c>
      <c r="C366" s="71">
        <f t="shared" si="79"/>
        <v>9</v>
      </c>
      <c r="D366" s="16">
        <f t="shared" si="80"/>
        <v>2046</v>
      </c>
      <c r="E366" s="17">
        <f t="shared" si="81"/>
        <v>53571</v>
      </c>
      <c r="F366" s="1">
        <f t="shared" si="82"/>
        <v>84.95</v>
      </c>
      <c r="G366" s="1">
        <f t="shared" si="83"/>
        <v>142574.1</v>
      </c>
      <c r="H366" s="1"/>
      <c r="I366" s="1">
        <f t="shared" si="84"/>
        <v>869.88</v>
      </c>
      <c r="J366" s="1">
        <f t="shared" si="85"/>
        <v>175384.29</v>
      </c>
      <c r="K366" s="1">
        <f t="shared" si="86"/>
        <v>317958.39</v>
      </c>
      <c r="L366" s="1"/>
      <c r="M366" s="19">
        <f t="shared" si="75"/>
        <v>0</v>
      </c>
      <c r="N366" s="1">
        <f t="shared" si="87"/>
        <v>24615.71</v>
      </c>
      <c r="O366" s="1">
        <f t="shared" si="88"/>
        <v>24615.71</v>
      </c>
      <c r="P366" s="16">
        <f t="shared" si="76"/>
        <v>28</v>
      </c>
      <c r="Q366" s="86">
        <f t="shared" si="77"/>
        <v>0</v>
      </c>
      <c r="R366" s="7"/>
      <c r="S366" s="80">
        <f t="shared" si="89"/>
        <v>954.83</v>
      </c>
      <c r="T366" s="1"/>
    </row>
    <row r="367" spans="2:20" customFormat="1" x14ac:dyDescent="0.25">
      <c r="B367" s="20">
        <f t="shared" si="78"/>
        <v>334</v>
      </c>
      <c r="C367" s="71">
        <f t="shared" si="79"/>
        <v>10</v>
      </c>
      <c r="D367" s="16">
        <f t="shared" si="80"/>
        <v>2046</v>
      </c>
      <c r="E367" s="17">
        <f t="shared" si="81"/>
        <v>53601</v>
      </c>
      <c r="F367" s="1">
        <f t="shared" si="82"/>
        <v>82.05</v>
      </c>
      <c r="G367" s="1">
        <f t="shared" si="83"/>
        <v>142656.15</v>
      </c>
      <c r="H367" s="1"/>
      <c r="I367" s="1">
        <f t="shared" si="84"/>
        <v>872.78</v>
      </c>
      <c r="J367" s="1">
        <f t="shared" si="85"/>
        <v>176257.07</v>
      </c>
      <c r="K367" s="1">
        <f t="shared" si="86"/>
        <v>318913.21999999997</v>
      </c>
      <c r="L367" s="1"/>
      <c r="M367" s="19">
        <f t="shared" si="75"/>
        <v>0</v>
      </c>
      <c r="N367" s="1">
        <f t="shared" si="87"/>
        <v>23742.93</v>
      </c>
      <c r="O367" s="1">
        <f t="shared" si="88"/>
        <v>23742.93</v>
      </c>
      <c r="P367" s="16">
        <f t="shared" si="76"/>
        <v>28</v>
      </c>
      <c r="Q367" s="86">
        <f t="shared" si="77"/>
        <v>0</v>
      </c>
      <c r="R367" s="7"/>
      <c r="S367" s="80">
        <f t="shared" si="89"/>
        <v>954.82999999999993</v>
      </c>
      <c r="T367" s="1"/>
    </row>
    <row r="368" spans="2:20" customFormat="1" x14ac:dyDescent="0.25">
      <c r="B368" s="20">
        <f t="shared" si="78"/>
        <v>335</v>
      </c>
      <c r="C368" s="71">
        <f t="shared" si="79"/>
        <v>11</v>
      </c>
      <c r="D368" s="16">
        <f t="shared" si="80"/>
        <v>2046</v>
      </c>
      <c r="E368" s="17">
        <f t="shared" si="81"/>
        <v>53632</v>
      </c>
      <c r="F368" s="1">
        <f t="shared" si="82"/>
        <v>79.14</v>
      </c>
      <c r="G368" s="1">
        <f t="shared" si="83"/>
        <v>142735.29</v>
      </c>
      <c r="H368" s="1"/>
      <c r="I368" s="1">
        <f t="shared" si="84"/>
        <v>875.69</v>
      </c>
      <c r="J368" s="1">
        <f t="shared" si="85"/>
        <v>177132.76</v>
      </c>
      <c r="K368" s="1">
        <f t="shared" si="86"/>
        <v>319868.05</v>
      </c>
      <c r="L368" s="1"/>
      <c r="M368" s="19">
        <f t="shared" si="75"/>
        <v>0</v>
      </c>
      <c r="N368" s="1">
        <f t="shared" si="87"/>
        <v>22867.24</v>
      </c>
      <c r="O368" s="1">
        <f t="shared" si="88"/>
        <v>22867.24</v>
      </c>
      <c r="P368" s="16">
        <f t="shared" si="76"/>
        <v>28</v>
      </c>
      <c r="Q368" s="86">
        <f t="shared" si="77"/>
        <v>0</v>
      </c>
      <c r="R368" s="7"/>
      <c r="S368" s="80">
        <f t="shared" si="89"/>
        <v>954.83</v>
      </c>
      <c r="T368" s="1"/>
    </row>
    <row r="369" spans="2:20" customFormat="1" x14ac:dyDescent="0.25">
      <c r="B369" s="20">
        <f t="shared" si="78"/>
        <v>336</v>
      </c>
      <c r="C369" s="71">
        <f t="shared" si="79"/>
        <v>12</v>
      </c>
      <c r="D369" s="16">
        <f t="shared" si="80"/>
        <v>2046</v>
      </c>
      <c r="E369" s="17">
        <f t="shared" si="81"/>
        <v>53662</v>
      </c>
      <c r="F369" s="1">
        <f t="shared" si="82"/>
        <v>76.22</v>
      </c>
      <c r="G369" s="1">
        <f t="shared" si="83"/>
        <v>142811.51</v>
      </c>
      <c r="H369" s="1"/>
      <c r="I369" s="1">
        <f t="shared" si="84"/>
        <v>878.61</v>
      </c>
      <c r="J369" s="1">
        <f t="shared" si="85"/>
        <v>178011.37</v>
      </c>
      <c r="K369" s="1">
        <f t="shared" si="86"/>
        <v>320822.88</v>
      </c>
      <c r="L369" s="1"/>
      <c r="M369" s="19">
        <f t="shared" si="75"/>
        <v>0</v>
      </c>
      <c r="N369" s="1">
        <f t="shared" si="87"/>
        <v>21988.63</v>
      </c>
      <c r="O369" s="1">
        <f t="shared" si="88"/>
        <v>21988.63</v>
      </c>
      <c r="P369" s="16">
        <f t="shared" si="76"/>
        <v>28</v>
      </c>
      <c r="Q369" s="86">
        <f t="shared" si="77"/>
        <v>0</v>
      </c>
      <c r="R369" s="7"/>
      <c r="S369" s="80">
        <f t="shared" si="89"/>
        <v>954.83</v>
      </c>
      <c r="T369" s="1"/>
    </row>
    <row r="370" spans="2:20" customFormat="1" x14ac:dyDescent="0.25">
      <c r="B370" s="20">
        <f t="shared" si="78"/>
        <v>337</v>
      </c>
      <c r="C370" s="71">
        <f t="shared" si="79"/>
        <v>1</v>
      </c>
      <c r="D370" s="16">
        <f t="shared" si="80"/>
        <v>2047</v>
      </c>
      <c r="E370" s="17">
        <f t="shared" si="81"/>
        <v>53693</v>
      </c>
      <c r="F370" s="1">
        <f t="shared" si="82"/>
        <v>73.3</v>
      </c>
      <c r="G370" s="1">
        <f t="shared" si="83"/>
        <v>142884.81</v>
      </c>
      <c r="H370" s="1"/>
      <c r="I370" s="1">
        <f t="shared" si="84"/>
        <v>881.53</v>
      </c>
      <c r="J370" s="1">
        <f t="shared" si="85"/>
        <v>178892.9</v>
      </c>
      <c r="K370" s="1">
        <f t="shared" si="86"/>
        <v>321777.71000000002</v>
      </c>
      <c r="L370" s="1"/>
      <c r="M370" s="19">
        <f t="shared" si="75"/>
        <v>0</v>
      </c>
      <c r="N370" s="1">
        <f t="shared" si="87"/>
        <v>21107.1</v>
      </c>
      <c r="O370" s="1">
        <f t="shared" si="88"/>
        <v>21107.1</v>
      </c>
      <c r="P370" s="16">
        <f t="shared" si="76"/>
        <v>29</v>
      </c>
      <c r="Q370" s="86">
        <f t="shared" si="77"/>
        <v>0</v>
      </c>
      <c r="R370" s="7"/>
      <c r="S370" s="80">
        <f t="shared" si="89"/>
        <v>954.82999999999993</v>
      </c>
      <c r="T370" s="1"/>
    </row>
    <row r="371" spans="2:20" customFormat="1" x14ac:dyDescent="0.25">
      <c r="B371" s="20">
        <f t="shared" si="78"/>
        <v>338</v>
      </c>
      <c r="C371" s="71">
        <f t="shared" si="79"/>
        <v>2</v>
      </c>
      <c r="D371" s="16">
        <f t="shared" si="80"/>
        <v>2047</v>
      </c>
      <c r="E371" s="17">
        <f t="shared" si="81"/>
        <v>53724</v>
      </c>
      <c r="F371" s="1">
        <f t="shared" si="82"/>
        <v>70.36</v>
      </c>
      <c r="G371" s="1">
        <f t="shared" si="83"/>
        <v>142955.17000000001</v>
      </c>
      <c r="H371" s="1"/>
      <c r="I371" s="1">
        <f t="shared" si="84"/>
        <v>884.47</v>
      </c>
      <c r="J371" s="1">
        <f t="shared" si="85"/>
        <v>179777.37</v>
      </c>
      <c r="K371" s="1">
        <f t="shared" si="86"/>
        <v>322732.53999999998</v>
      </c>
      <c r="L371" s="1"/>
      <c r="M371" s="19">
        <f t="shared" si="75"/>
        <v>0</v>
      </c>
      <c r="N371" s="1">
        <f t="shared" si="87"/>
        <v>20222.63</v>
      </c>
      <c r="O371" s="1">
        <f t="shared" si="88"/>
        <v>20222.63</v>
      </c>
      <c r="P371" s="16">
        <f t="shared" si="76"/>
        <v>29</v>
      </c>
      <c r="Q371" s="86">
        <f t="shared" si="77"/>
        <v>0</v>
      </c>
      <c r="R371" s="7"/>
      <c r="S371" s="80">
        <f t="shared" si="89"/>
        <v>954.83</v>
      </c>
      <c r="T371" s="1"/>
    </row>
    <row r="372" spans="2:20" customFormat="1" x14ac:dyDescent="0.25">
      <c r="B372" s="20">
        <f t="shared" si="78"/>
        <v>339</v>
      </c>
      <c r="C372" s="71">
        <f t="shared" si="79"/>
        <v>3</v>
      </c>
      <c r="D372" s="16">
        <f t="shared" si="80"/>
        <v>2047</v>
      </c>
      <c r="E372" s="17">
        <f t="shared" si="81"/>
        <v>53752</v>
      </c>
      <c r="F372" s="1">
        <f t="shared" si="82"/>
        <v>67.41</v>
      </c>
      <c r="G372" s="1">
        <f t="shared" si="83"/>
        <v>143022.57999999999</v>
      </c>
      <c r="H372" s="1"/>
      <c r="I372" s="1">
        <f t="shared" si="84"/>
        <v>887.42</v>
      </c>
      <c r="J372" s="1">
        <f t="shared" si="85"/>
        <v>180664.79</v>
      </c>
      <c r="K372" s="1">
        <f t="shared" si="86"/>
        <v>323687.37</v>
      </c>
      <c r="L372" s="1"/>
      <c r="M372" s="19">
        <f t="shared" si="75"/>
        <v>0</v>
      </c>
      <c r="N372" s="1">
        <f t="shared" si="87"/>
        <v>19335.21</v>
      </c>
      <c r="O372" s="1">
        <f t="shared" si="88"/>
        <v>19335.21</v>
      </c>
      <c r="P372" s="16">
        <f t="shared" si="76"/>
        <v>29</v>
      </c>
      <c r="Q372" s="86">
        <f t="shared" si="77"/>
        <v>0</v>
      </c>
      <c r="R372" s="7"/>
      <c r="S372" s="80">
        <f t="shared" si="89"/>
        <v>954.82999999999993</v>
      </c>
      <c r="T372" s="1"/>
    </row>
    <row r="373" spans="2:20" customFormat="1" x14ac:dyDescent="0.25">
      <c r="B373" s="20">
        <f t="shared" si="78"/>
        <v>340</v>
      </c>
      <c r="C373" s="71">
        <f t="shared" si="79"/>
        <v>4</v>
      </c>
      <c r="D373" s="16">
        <f t="shared" si="80"/>
        <v>2047</v>
      </c>
      <c r="E373" s="17">
        <f t="shared" si="81"/>
        <v>53783</v>
      </c>
      <c r="F373" s="1">
        <f t="shared" si="82"/>
        <v>64.45</v>
      </c>
      <c r="G373" s="1">
        <f t="shared" si="83"/>
        <v>143087.03</v>
      </c>
      <c r="H373" s="1"/>
      <c r="I373" s="1">
        <f t="shared" si="84"/>
        <v>890.38</v>
      </c>
      <c r="J373" s="1">
        <f t="shared" si="85"/>
        <v>181555.17</v>
      </c>
      <c r="K373" s="1">
        <f t="shared" si="86"/>
        <v>324642.2</v>
      </c>
      <c r="L373" s="1"/>
      <c r="M373" s="19">
        <f t="shared" si="75"/>
        <v>0</v>
      </c>
      <c r="N373" s="1">
        <f t="shared" si="87"/>
        <v>18444.830000000002</v>
      </c>
      <c r="O373" s="1">
        <f t="shared" si="88"/>
        <v>18444.830000000002</v>
      </c>
      <c r="P373" s="16">
        <f t="shared" si="76"/>
        <v>29</v>
      </c>
      <c r="Q373" s="86">
        <f t="shared" si="77"/>
        <v>0</v>
      </c>
      <c r="R373" s="7"/>
      <c r="S373" s="80">
        <f t="shared" si="89"/>
        <v>954.83</v>
      </c>
      <c r="T373" s="1"/>
    </row>
    <row r="374" spans="2:20" customFormat="1" x14ac:dyDescent="0.25">
      <c r="B374" s="20">
        <f t="shared" si="78"/>
        <v>341</v>
      </c>
      <c r="C374" s="71">
        <f t="shared" si="79"/>
        <v>5</v>
      </c>
      <c r="D374" s="16">
        <f t="shared" si="80"/>
        <v>2047</v>
      </c>
      <c r="E374" s="17">
        <f t="shared" si="81"/>
        <v>53813</v>
      </c>
      <c r="F374" s="1">
        <f t="shared" si="82"/>
        <v>61.48</v>
      </c>
      <c r="G374" s="1">
        <f t="shared" si="83"/>
        <v>143148.51</v>
      </c>
      <c r="H374" s="1"/>
      <c r="I374" s="1">
        <f t="shared" si="84"/>
        <v>893.35</v>
      </c>
      <c r="J374" s="1">
        <f t="shared" si="85"/>
        <v>182448.52</v>
      </c>
      <c r="K374" s="1">
        <f t="shared" si="86"/>
        <v>325597.03000000003</v>
      </c>
      <c r="L374" s="1"/>
      <c r="M374" s="19">
        <f t="shared" si="75"/>
        <v>0</v>
      </c>
      <c r="N374" s="1">
        <f t="shared" si="87"/>
        <v>17551.48</v>
      </c>
      <c r="O374" s="1">
        <f t="shared" si="88"/>
        <v>17551.48</v>
      </c>
      <c r="P374" s="16">
        <f t="shared" si="76"/>
        <v>29</v>
      </c>
      <c r="Q374" s="86">
        <f t="shared" si="77"/>
        <v>0</v>
      </c>
      <c r="R374" s="7"/>
      <c r="S374" s="80">
        <f t="shared" si="89"/>
        <v>954.83</v>
      </c>
      <c r="T374" s="1"/>
    </row>
    <row r="375" spans="2:20" customFormat="1" x14ac:dyDescent="0.25">
      <c r="B375" s="20">
        <f t="shared" si="78"/>
        <v>342</v>
      </c>
      <c r="C375" s="71">
        <f t="shared" si="79"/>
        <v>6</v>
      </c>
      <c r="D375" s="16">
        <f t="shared" si="80"/>
        <v>2047</v>
      </c>
      <c r="E375" s="17">
        <f t="shared" si="81"/>
        <v>53844</v>
      </c>
      <c r="F375" s="1">
        <f t="shared" si="82"/>
        <v>58.5</v>
      </c>
      <c r="G375" s="1">
        <f t="shared" si="83"/>
        <v>143207.01</v>
      </c>
      <c r="H375" s="1"/>
      <c r="I375" s="1">
        <f t="shared" si="84"/>
        <v>896.33</v>
      </c>
      <c r="J375" s="1">
        <f t="shared" si="85"/>
        <v>183344.85</v>
      </c>
      <c r="K375" s="1">
        <f t="shared" si="86"/>
        <v>326551.86</v>
      </c>
      <c r="L375" s="1"/>
      <c r="M375" s="19">
        <f t="shared" si="75"/>
        <v>0</v>
      </c>
      <c r="N375" s="1">
        <f t="shared" si="87"/>
        <v>16655.150000000001</v>
      </c>
      <c r="O375" s="1">
        <f t="shared" si="88"/>
        <v>16655.150000000001</v>
      </c>
      <c r="P375" s="16">
        <f t="shared" si="76"/>
        <v>29</v>
      </c>
      <c r="Q375" s="86">
        <f t="shared" si="77"/>
        <v>0</v>
      </c>
      <c r="R375" s="7"/>
      <c r="S375" s="80">
        <f t="shared" si="89"/>
        <v>954.83</v>
      </c>
      <c r="T375" s="1"/>
    </row>
    <row r="376" spans="2:20" customFormat="1" x14ac:dyDescent="0.25">
      <c r="B376" s="20">
        <f t="shared" si="78"/>
        <v>343</v>
      </c>
      <c r="C376" s="71">
        <f t="shared" si="79"/>
        <v>7</v>
      </c>
      <c r="D376" s="16">
        <f t="shared" si="80"/>
        <v>2047</v>
      </c>
      <c r="E376" s="17">
        <f t="shared" si="81"/>
        <v>53874</v>
      </c>
      <c r="F376" s="1">
        <f t="shared" si="82"/>
        <v>55.52</v>
      </c>
      <c r="G376" s="1">
        <f t="shared" si="83"/>
        <v>143262.53</v>
      </c>
      <c r="H376" s="1"/>
      <c r="I376" s="1">
        <f t="shared" si="84"/>
        <v>899.31</v>
      </c>
      <c r="J376" s="1">
        <f t="shared" si="85"/>
        <v>184244.16</v>
      </c>
      <c r="K376" s="1">
        <f t="shared" si="86"/>
        <v>327506.69</v>
      </c>
      <c r="L376" s="1"/>
      <c r="M376" s="19">
        <f t="shared" si="75"/>
        <v>0</v>
      </c>
      <c r="N376" s="1">
        <f t="shared" si="87"/>
        <v>15755.84</v>
      </c>
      <c r="O376" s="1">
        <f t="shared" si="88"/>
        <v>15755.84</v>
      </c>
      <c r="P376" s="16">
        <f t="shared" si="76"/>
        <v>29</v>
      </c>
      <c r="Q376" s="86">
        <f t="shared" si="77"/>
        <v>0</v>
      </c>
      <c r="R376" s="7"/>
      <c r="S376" s="80">
        <f t="shared" si="89"/>
        <v>954.82999999999993</v>
      </c>
      <c r="T376" s="1"/>
    </row>
    <row r="377" spans="2:20" customFormat="1" x14ac:dyDescent="0.25">
      <c r="B377" s="20">
        <f t="shared" si="78"/>
        <v>344</v>
      </c>
      <c r="C377" s="71">
        <f t="shared" si="79"/>
        <v>8</v>
      </c>
      <c r="D377" s="16">
        <f t="shared" si="80"/>
        <v>2047</v>
      </c>
      <c r="E377" s="17">
        <f t="shared" si="81"/>
        <v>53905</v>
      </c>
      <c r="F377" s="1">
        <f t="shared" si="82"/>
        <v>52.52</v>
      </c>
      <c r="G377" s="1">
        <f t="shared" si="83"/>
        <v>143315.04999999999</v>
      </c>
      <c r="H377" s="1"/>
      <c r="I377" s="1">
        <f t="shared" si="84"/>
        <v>902.31</v>
      </c>
      <c r="J377" s="1">
        <f t="shared" si="85"/>
        <v>185146.47</v>
      </c>
      <c r="K377" s="1">
        <f t="shared" si="86"/>
        <v>328461.52</v>
      </c>
      <c r="L377" s="1"/>
      <c r="M377" s="19">
        <f t="shared" si="75"/>
        <v>0</v>
      </c>
      <c r="N377" s="1">
        <f t="shared" si="87"/>
        <v>14853.53</v>
      </c>
      <c r="O377" s="1">
        <f t="shared" si="88"/>
        <v>14853.53</v>
      </c>
      <c r="P377" s="16">
        <f t="shared" si="76"/>
        <v>29</v>
      </c>
      <c r="Q377" s="86">
        <f t="shared" si="77"/>
        <v>0</v>
      </c>
      <c r="R377" s="7"/>
      <c r="S377" s="80">
        <f t="shared" si="89"/>
        <v>954.82999999999993</v>
      </c>
      <c r="T377" s="1"/>
    </row>
    <row r="378" spans="2:20" customFormat="1" x14ac:dyDescent="0.25">
      <c r="B378" s="20">
        <f t="shared" si="78"/>
        <v>345</v>
      </c>
      <c r="C378" s="71">
        <f t="shared" si="79"/>
        <v>9</v>
      </c>
      <c r="D378" s="16">
        <f t="shared" si="80"/>
        <v>2047</v>
      </c>
      <c r="E378" s="17">
        <f t="shared" si="81"/>
        <v>53936</v>
      </c>
      <c r="F378" s="1">
        <f t="shared" si="82"/>
        <v>49.51</v>
      </c>
      <c r="G378" s="1">
        <f t="shared" si="83"/>
        <v>143364.56</v>
      </c>
      <c r="H378" s="1"/>
      <c r="I378" s="1">
        <f t="shared" si="84"/>
        <v>905.32</v>
      </c>
      <c r="J378" s="1">
        <f t="shared" si="85"/>
        <v>186051.79</v>
      </c>
      <c r="K378" s="1">
        <f t="shared" si="86"/>
        <v>329416.34999999998</v>
      </c>
      <c r="L378" s="1"/>
      <c r="M378" s="19">
        <f t="shared" si="75"/>
        <v>0</v>
      </c>
      <c r="N378" s="1">
        <f t="shared" si="87"/>
        <v>13948.21</v>
      </c>
      <c r="O378" s="1">
        <f t="shared" si="88"/>
        <v>13948.21</v>
      </c>
      <c r="P378" s="16">
        <f t="shared" si="76"/>
        <v>29</v>
      </c>
      <c r="Q378" s="86">
        <f t="shared" si="77"/>
        <v>0</v>
      </c>
      <c r="R378" s="7"/>
      <c r="S378" s="80">
        <f t="shared" si="89"/>
        <v>954.83</v>
      </c>
      <c r="T378" s="1"/>
    </row>
    <row r="379" spans="2:20" customFormat="1" x14ac:dyDescent="0.25">
      <c r="B379" s="20">
        <f t="shared" si="78"/>
        <v>346</v>
      </c>
      <c r="C379" s="71">
        <f t="shared" si="79"/>
        <v>10</v>
      </c>
      <c r="D379" s="16">
        <f t="shared" si="80"/>
        <v>2047</v>
      </c>
      <c r="E379" s="17">
        <f t="shared" si="81"/>
        <v>53966</v>
      </c>
      <c r="F379" s="1">
        <f t="shared" si="82"/>
        <v>46.49</v>
      </c>
      <c r="G379" s="1">
        <f t="shared" si="83"/>
        <v>143411.04999999999</v>
      </c>
      <c r="H379" s="1"/>
      <c r="I379" s="1">
        <f t="shared" si="84"/>
        <v>908.34</v>
      </c>
      <c r="J379" s="1">
        <f t="shared" si="85"/>
        <v>186960.13</v>
      </c>
      <c r="K379" s="1">
        <f t="shared" si="86"/>
        <v>330371.18</v>
      </c>
      <c r="L379" s="1"/>
      <c r="M379" s="19">
        <f t="shared" si="75"/>
        <v>0</v>
      </c>
      <c r="N379" s="1">
        <f t="shared" si="87"/>
        <v>13039.87</v>
      </c>
      <c r="O379" s="1">
        <f t="shared" si="88"/>
        <v>13039.87</v>
      </c>
      <c r="P379" s="16">
        <f t="shared" si="76"/>
        <v>29</v>
      </c>
      <c r="Q379" s="86">
        <f t="shared" si="77"/>
        <v>0</v>
      </c>
      <c r="R379" s="7"/>
      <c r="S379" s="80">
        <f t="shared" si="89"/>
        <v>954.83</v>
      </c>
      <c r="T379" s="1"/>
    </row>
    <row r="380" spans="2:20" customFormat="1" x14ac:dyDescent="0.25">
      <c r="B380" s="20">
        <f t="shared" si="78"/>
        <v>347</v>
      </c>
      <c r="C380" s="71">
        <f t="shared" si="79"/>
        <v>11</v>
      </c>
      <c r="D380" s="16">
        <f t="shared" si="80"/>
        <v>2047</v>
      </c>
      <c r="E380" s="17">
        <f t="shared" si="81"/>
        <v>53997</v>
      </c>
      <c r="F380" s="1">
        <f t="shared" si="82"/>
        <v>43.47</v>
      </c>
      <c r="G380" s="1">
        <f t="shared" si="83"/>
        <v>143454.51999999999</v>
      </c>
      <c r="H380" s="1"/>
      <c r="I380" s="1">
        <f t="shared" si="84"/>
        <v>911.36</v>
      </c>
      <c r="J380" s="1">
        <f t="shared" si="85"/>
        <v>187871.49</v>
      </c>
      <c r="K380" s="1">
        <f t="shared" si="86"/>
        <v>331326.01</v>
      </c>
      <c r="L380" s="1"/>
      <c r="M380" s="19">
        <f t="shared" si="75"/>
        <v>0</v>
      </c>
      <c r="N380" s="1">
        <f t="shared" si="87"/>
        <v>12128.51</v>
      </c>
      <c r="O380" s="1">
        <f t="shared" si="88"/>
        <v>12128.51</v>
      </c>
      <c r="P380" s="16">
        <f t="shared" si="76"/>
        <v>29</v>
      </c>
      <c r="Q380" s="86">
        <f t="shared" si="77"/>
        <v>0</v>
      </c>
      <c r="R380" s="7"/>
      <c r="S380" s="80">
        <f t="shared" si="89"/>
        <v>954.83</v>
      </c>
      <c r="T380" s="1"/>
    </row>
    <row r="381" spans="2:20" customFormat="1" x14ac:dyDescent="0.25">
      <c r="B381" s="20">
        <f t="shared" si="78"/>
        <v>348</v>
      </c>
      <c r="C381" s="71">
        <f t="shared" si="79"/>
        <v>12</v>
      </c>
      <c r="D381" s="16">
        <f t="shared" si="80"/>
        <v>2047</v>
      </c>
      <c r="E381" s="17">
        <f t="shared" si="81"/>
        <v>54027</v>
      </c>
      <c r="F381" s="1">
        <f t="shared" si="82"/>
        <v>40.43</v>
      </c>
      <c r="G381" s="1">
        <f t="shared" si="83"/>
        <v>143494.95000000001</v>
      </c>
      <c r="H381" s="1"/>
      <c r="I381" s="1">
        <f t="shared" si="84"/>
        <v>914.4</v>
      </c>
      <c r="J381" s="1">
        <f t="shared" si="85"/>
        <v>188785.89</v>
      </c>
      <c r="K381" s="1">
        <f t="shared" si="86"/>
        <v>332280.84000000003</v>
      </c>
      <c r="L381" s="1"/>
      <c r="M381" s="19">
        <f t="shared" si="75"/>
        <v>0</v>
      </c>
      <c r="N381" s="1">
        <f t="shared" si="87"/>
        <v>11214.11</v>
      </c>
      <c r="O381" s="1">
        <f t="shared" si="88"/>
        <v>11214.11</v>
      </c>
      <c r="P381" s="16">
        <f t="shared" si="76"/>
        <v>29</v>
      </c>
      <c r="Q381" s="86">
        <f t="shared" si="77"/>
        <v>0</v>
      </c>
      <c r="R381" s="7"/>
      <c r="S381" s="80">
        <f t="shared" si="89"/>
        <v>954.82999999999993</v>
      </c>
      <c r="T381" s="1"/>
    </row>
    <row r="382" spans="2:20" customFormat="1" x14ac:dyDescent="0.25">
      <c r="B382" s="20">
        <f t="shared" si="78"/>
        <v>349</v>
      </c>
      <c r="C382" s="71">
        <f t="shared" si="79"/>
        <v>1</v>
      </c>
      <c r="D382" s="16">
        <f t="shared" si="80"/>
        <v>2048</v>
      </c>
      <c r="E382" s="17">
        <f t="shared" si="81"/>
        <v>54058</v>
      </c>
      <c r="F382" s="1">
        <f t="shared" si="82"/>
        <v>37.380000000000003</v>
      </c>
      <c r="G382" s="1">
        <f t="shared" si="83"/>
        <v>143532.32999999999</v>
      </c>
      <c r="H382" s="1"/>
      <c r="I382" s="1">
        <f t="shared" si="84"/>
        <v>917.45</v>
      </c>
      <c r="J382" s="1">
        <f t="shared" si="85"/>
        <v>189703.34</v>
      </c>
      <c r="K382" s="1">
        <f t="shared" si="86"/>
        <v>333235.67</v>
      </c>
      <c r="L382" s="1"/>
      <c r="M382" s="19">
        <f t="shared" si="75"/>
        <v>0</v>
      </c>
      <c r="N382" s="1">
        <f t="shared" si="87"/>
        <v>10296.66</v>
      </c>
      <c r="O382" s="1">
        <f t="shared" si="88"/>
        <v>10296.66</v>
      </c>
      <c r="P382" s="16">
        <f t="shared" si="76"/>
        <v>30</v>
      </c>
      <c r="Q382" s="86">
        <f t="shared" si="77"/>
        <v>0</v>
      </c>
      <c r="R382" s="7"/>
      <c r="S382" s="80">
        <f t="shared" si="89"/>
        <v>954.83</v>
      </c>
      <c r="T382" s="1"/>
    </row>
    <row r="383" spans="2:20" customFormat="1" x14ac:dyDescent="0.25">
      <c r="B383" s="20">
        <f t="shared" si="78"/>
        <v>350</v>
      </c>
      <c r="C383" s="71">
        <f t="shared" si="79"/>
        <v>2</v>
      </c>
      <c r="D383" s="16">
        <f t="shared" si="80"/>
        <v>2048</v>
      </c>
      <c r="E383" s="17">
        <f t="shared" si="81"/>
        <v>54089</v>
      </c>
      <c r="F383" s="1">
        <f t="shared" si="82"/>
        <v>34.32</v>
      </c>
      <c r="G383" s="1">
        <f t="shared" si="83"/>
        <v>143566.65</v>
      </c>
      <c r="H383" s="1"/>
      <c r="I383" s="1">
        <f t="shared" si="84"/>
        <v>920.51</v>
      </c>
      <c r="J383" s="1">
        <f t="shared" si="85"/>
        <v>190623.85</v>
      </c>
      <c r="K383" s="1">
        <f t="shared" si="86"/>
        <v>334190.5</v>
      </c>
      <c r="L383" s="1"/>
      <c r="M383" s="19">
        <f t="shared" si="75"/>
        <v>0</v>
      </c>
      <c r="N383" s="1">
        <f t="shared" si="87"/>
        <v>9376.15</v>
      </c>
      <c r="O383" s="1">
        <f t="shared" si="88"/>
        <v>9376.15</v>
      </c>
      <c r="P383" s="16">
        <f t="shared" si="76"/>
        <v>30</v>
      </c>
      <c r="Q383" s="86">
        <f t="shared" si="77"/>
        <v>0</v>
      </c>
      <c r="R383" s="7"/>
      <c r="S383" s="80">
        <f t="shared" si="89"/>
        <v>954.83</v>
      </c>
      <c r="T383" s="1"/>
    </row>
    <row r="384" spans="2:20" customFormat="1" x14ac:dyDescent="0.25">
      <c r="B384" s="20">
        <f t="shared" si="78"/>
        <v>351</v>
      </c>
      <c r="C384" s="71">
        <f t="shared" si="79"/>
        <v>3</v>
      </c>
      <c r="D384" s="16">
        <f t="shared" si="80"/>
        <v>2048</v>
      </c>
      <c r="E384" s="17">
        <f t="shared" si="81"/>
        <v>54118</v>
      </c>
      <c r="F384" s="1">
        <f t="shared" si="82"/>
        <v>31.25</v>
      </c>
      <c r="G384" s="1">
        <f t="shared" si="83"/>
        <v>143597.9</v>
      </c>
      <c r="H384" s="1"/>
      <c r="I384" s="1">
        <f t="shared" si="84"/>
        <v>923.58</v>
      </c>
      <c r="J384" s="1">
        <f t="shared" si="85"/>
        <v>191547.43</v>
      </c>
      <c r="K384" s="1">
        <f t="shared" si="86"/>
        <v>335145.33</v>
      </c>
      <c r="L384" s="1"/>
      <c r="M384" s="19">
        <f t="shared" si="75"/>
        <v>0</v>
      </c>
      <c r="N384" s="1">
        <f t="shared" si="87"/>
        <v>8452.57</v>
      </c>
      <c r="O384" s="1">
        <f t="shared" si="88"/>
        <v>8452.57</v>
      </c>
      <c r="P384" s="16">
        <f t="shared" si="76"/>
        <v>30</v>
      </c>
      <c r="Q384" s="86">
        <f t="shared" si="77"/>
        <v>0</v>
      </c>
      <c r="R384" s="7"/>
      <c r="S384" s="80">
        <f t="shared" si="89"/>
        <v>954.83</v>
      </c>
      <c r="T384" s="1"/>
    </row>
    <row r="385" spans="2:20" customFormat="1" x14ac:dyDescent="0.25">
      <c r="B385" s="20">
        <f t="shared" si="78"/>
        <v>352</v>
      </c>
      <c r="C385" s="71">
        <f t="shared" si="79"/>
        <v>4</v>
      </c>
      <c r="D385" s="16">
        <f t="shared" si="80"/>
        <v>2048</v>
      </c>
      <c r="E385" s="17">
        <f t="shared" si="81"/>
        <v>54149</v>
      </c>
      <c r="F385" s="1">
        <f t="shared" si="82"/>
        <v>28.18</v>
      </c>
      <c r="G385" s="1">
        <f t="shared" si="83"/>
        <v>143626.07999999999</v>
      </c>
      <c r="H385" s="1"/>
      <c r="I385" s="1">
        <f t="shared" si="84"/>
        <v>926.65</v>
      </c>
      <c r="J385" s="1">
        <f t="shared" si="85"/>
        <v>192474.08</v>
      </c>
      <c r="K385" s="1">
        <f t="shared" si="86"/>
        <v>336100.16</v>
      </c>
      <c r="L385" s="1"/>
      <c r="M385" s="19">
        <f t="shared" si="75"/>
        <v>0</v>
      </c>
      <c r="N385" s="1">
        <f t="shared" si="87"/>
        <v>7525.92</v>
      </c>
      <c r="O385" s="1">
        <f t="shared" si="88"/>
        <v>7525.92</v>
      </c>
      <c r="P385" s="16">
        <f t="shared" si="76"/>
        <v>30</v>
      </c>
      <c r="Q385" s="86">
        <f t="shared" si="77"/>
        <v>0</v>
      </c>
      <c r="R385" s="7"/>
      <c r="S385" s="80">
        <f t="shared" si="89"/>
        <v>954.82999999999993</v>
      </c>
      <c r="T385" s="1"/>
    </row>
    <row r="386" spans="2:20" customFormat="1" x14ac:dyDescent="0.25">
      <c r="B386" s="20">
        <f t="shared" si="78"/>
        <v>353</v>
      </c>
      <c r="C386" s="71">
        <f t="shared" si="79"/>
        <v>5</v>
      </c>
      <c r="D386" s="16">
        <f t="shared" si="80"/>
        <v>2048</v>
      </c>
      <c r="E386" s="17">
        <f t="shared" si="81"/>
        <v>54179</v>
      </c>
      <c r="F386" s="1">
        <f t="shared" si="82"/>
        <v>25.09</v>
      </c>
      <c r="G386" s="1">
        <f t="shared" si="83"/>
        <v>143651.17000000001</v>
      </c>
      <c r="H386" s="1"/>
      <c r="I386" s="1">
        <f t="shared" si="84"/>
        <v>929.74</v>
      </c>
      <c r="J386" s="1">
        <f t="shared" si="85"/>
        <v>193403.82</v>
      </c>
      <c r="K386" s="1">
        <f t="shared" si="86"/>
        <v>337054.99</v>
      </c>
      <c r="L386" s="1"/>
      <c r="M386" s="19">
        <f t="shared" si="75"/>
        <v>0</v>
      </c>
      <c r="N386" s="1">
        <f t="shared" si="87"/>
        <v>6596.18</v>
      </c>
      <c r="O386" s="1">
        <f t="shared" si="88"/>
        <v>6596.18</v>
      </c>
      <c r="P386" s="16">
        <f t="shared" si="76"/>
        <v>30</v>
      </c>
      <c r="Q386" s="86">
        <f t="shared" si="77"/>
        <v>0</v>
      </c>
      <c r="R386" s="7"/>
      <c r="S386" s="80">
        <f t="shared" si="89"/>
        <v>954.83</v>
      </c>
      <c r="T386" s="1"/>
    </row>
    <row r="387" spans="2:20" customFormat="1" x14ac:dyDescent="0.25">
      <c r="B387" s="20">
        <f t="shared" si="78"/>
        <v>354</v>
      </c>
      <c r="C387" s="71">
        <f t="shared" si="79"/>
        <v>6</v>
      </c>
      <c r="D387" s="16">
        <f t="shared" si="80"/>
        <v>2048</v>
      </c>
      <c r="E387" s="17">
        <f t="shared" si="81"/>
        <v>54210</v>
      </c>
      <c r="F387" s="1">
        <f t="shared" si="82"/>
        <v>21.99</v>
      </c>
      <c r="G387" s="1">
        <f t="shared" si="83"/>
        <v>143673.16</v>
      </c>
      <c r="H387" s="1"/>
      <c r="I387" s="1">
        <f t="shared" si="84"/>
        <v>932.84</v>
      </c>
      <c r="J387" s="1">
        <f t="shared" si="85"/>
        <v>194336.66</v>
      </c>
      <c r="K387" s="1">
        <f t="shared" si="86"/>
        <v>338009.82</v>
      </c>
      <c r="L387" s="1"/>
      <c r="M387" s="19">
        <f t="shared" si="75"/>
        <v>0</v>
      </c>
      <c r="N387" s="1">
        <f t="shared" si="87"/>
        <v>5663.34</v>
      </c>
      <c r="O387" s="1">
        <f t="shared" si="88"/>
        <v>5663.34</v>
      </c>
      <c r="P387" s="16">
        <f t="shared" si="76"/>
        <v>30</v>
      </c>
      <c r="Q387" s="86">
        <f t="shared" si="77"/>
        <v>0</v>
      </c>
      <c r="R387" s="7"/>
      <c r="S387" s="80">
        <f t="shared" si="89"/>
        <v>954.83</v>
      </c>
      <c r="T387" s="1"/>
    </row>
    <row r="388" spans="2:20" customFormat="1" x14ac:dyDescent="0.25">
      <c r="B388" s="20">
        <f t="shared" si="78"/>
        <v>355</v>
      </c>
      <c r="C388" s="71">
        <f t="shared" si="79"/>
        <v>7</v>
      </c>
      <c r="D388" s="16">
        <f t="shared" si="80"/>
        <v>2048</v>
      </c>
      <c r="E388" s="17">
        <f t="shared" si="81"/>
        <v>54240</v>
      </c>
      <c r="F388" s="1">
        <f t="shared" si="82"/>
        <v>18.88</v>
      </c>
      <c r="G388" s="1">
        <f t="shared" si="83"/>
        <v>143692.04</v>
      </c>
      <c r="H388" s="1"/>
      <c r="I388" s="1">
        <f t="shared" si="84"/>
        <v>935.95</v>
      </c>
      <c r="J388" s="1">
        <f t="shared" si="85"/>
        <v>195272.61</v>
      </c>
      <c r="K388" s="1">
        <f t="shared" si="86"/>
        <v>338964.65</v>
      </c>
      <c r="L388" s="1"/>
      <c r="M388" s="19">
        <f t="shared" si="75"/>
        <v>0</v>
      </c>
      <c r="N388" s="1">
        <f t="shared" si="87"/>
        <v>4727.3900000000003</v>
      </c>
      <c r="O388" s="1">
        <f t="shared" si="88"/>
        <v>4727.3900000000003</v>
      </c>
      <c r="P388" s="16">
        <f t="shared" si="76"/>
        <v>30</v>
      </c>
      <c r="Q388" s="86">
        <f t="shared" si="77"/>
        <v>0</v>
      </c>
      <c r="R388" s="7"/>
      <c r="S388" s="80">
        <f t="shared" si="89"/>
        <v>954.83</v>
      </c>
      <c r="T388" s="1"/>
    </row>
    <row r="389" spans="2:20" customFormat="1" x14ac:dyDescent="0.25">
      <c r="B389" s="20">
        <f t="shared" si="78"/>
        <v>356</v>
      </c>
      <c r="C389" s="71">
        <f t="shared" si="79"/>
        <v>8</v>
      </c>
      <c r="D389" s="16">
        <f t="shared" si="80"/>
        <v>2048</v>
      </c>
      <c r="E389" s="17">
        <f t="shared" si="81"/>
        <v>54271</v>
      </c>
      <c r="F389" s="1">
        <f t="shared" si="82"/>
        <v>15.76</v>
      </c>
      <c r="G389" s="1">
        <f t="shared" si="83"/>
        <v>143707.79999999999</v>
      </c>
      <c r="H389" s="1"/>
      <c r="I389" s="1">
        <f t="shared" si="84"/>
        <v>939.07</v>
      </c>
      <c r="J389" s="1">
        <f t="shared" si="85"/>
        <v>196211.68</v>
      </c>
      <c r="K389" s="1">
        <f t="shared" si="86"/>
        <v>339919.48</v>
      </c>
      <c r="L389" s="1"/>
      <c r="M389" s="19">
        <f t="shared" si="75"/>
        <v>0</v>
      </c>
      <c r="N389" s="1">
        <f t="shared" si="87"/>
        <v>3788.32</v>
      </c>
      <c r="O389" s="1">
        <f t="shared" si="88"/>
        <v>3788.32</v>
      </c>
      <c r="P389" s="16">
        <f t="shared" si="76"/>
        <v>30</v>
      </c>
      <c r="Q389" s="86">
        <f t="shared" si="77"/>
        <v>0</v>
      </c>
      <c r="R389" s="7"/>
      <c r="S389" s="80">
        <f t="shared" si="89"/>
        <v>954.83</v>
      </c>
      <c r="T389" s="1"/>
    </row>
    <row r="390" spans="2:20" customFormat="1" x14ac:dyDescent="0.25">
      <c r="B390" s="20">
        <f t="shared" si="78"/>
        <v>357</v>
      </c>
      <c r="C390" s="71">
        <f t="shared" si="79"/>
        <v>9</v>
      </c>
      <c r="D390" s="16">
        <f t="shared" si="80"/>
        <v>2048</v>
      </c>
      <c r="E390" s="17">
        <f t="shared" si="81"/>
        <v>54302</v>
      </c>
      <c r="F390" s="1">
        <f t="shared" si="82"/>
        <v>12.63</v>
      </c>
      <c r="G390" s="1">
        <f t="shared" si="83"/>
        <v>143720.43</v>
      </c>
      <c r="H390" s="1"/>
      <c r="I390" s="1">
        <f t="shared" si="84"/>
        <v>942.2</v>
      </c>
      <c r="J390" s="1">
        <f t="shared" si="85"/>
        <v>197153.88</v>
      </c>
      <c r="K390" s="1">
        <f t="shared" si="86"/>
        <v>340874.31</v>
      </c>
      <c r="L390" s="1"/>
      <c r="M390" s="19">
        <f t="shared" si="75"/>
        <v>0</v>
      </c>
      <c r="N390" s="1">
        <f t="shared" si="87"/>
        <v>2846.12</v>
      </c>
      <c r="O390" s="1">
        <f t="shared" si="88"/>
        <v>2846.12</v>
      </c>
      <c r="P390" s="16">
        <f t="shared" si="76"/>
        <v>30</v>
      </c>
      <c r="Q390" s="86">
        <f t="shared" si="77"/>
        <v>0</v>
      </c>
      <c r="R390" s="7"/>
      <c r="S390" s="80">
        <f t="shared" si="89"/>
        <v>954.83</v>
      </c>
      <c r="T390" s="1"/>
    </row>
    <row r="391" spans="2:20" customFormat="1" x14ac:dyDescent="0.25">
      <c r="B391" s="20">
        <f t="shared" si="78"/>
        <v>358</v>
      </c>
      <c r="C391" s="71">
        <f t="shared" si="79"/>
        <v>10</v>
      </c>
      <c r="D391" s="16">
        <f t="shared" si="80"/>
        <v>2048</v>
      </c>
      <c r="E391" s="17">
        <f t="shared" si="81"/>
        <v>54332</v>
      </c>
      <c r="F391" s="1">
        <f t="shared" si="82"/>
        <v>9.49</v>
      </c>
      <c r="G391" s="1">
        <f t="shared" si="83"/>
        <v>143729.92000000001</v>
      </c>
      <c r="H391" s="1"/>
      <c r="I391" s="1">
        <f t="shared" si="84"/>
        <v>945.34</v>
      </c>
      <c r="J391" s="1">
        <f t="shared" si="85"/>
        <v>198099.22</v>
      </c>
      <c r="K391" s="1">
        <f t="shared" si="86"/>
        <v>341829.14</v>
      </c>
      <c r="L391" s="1"/>
      <c r="M391" s="19">
        <f t="shared" si="75"/>
        <v>0</v>
      </c>
      <c r="N391" s="1">
        <f t="shared" si="87"/>
        <v>1900.78</v>
      </c>
      <c r="O391" s="1">
        <f t="shared" si="88"/>
        <v>1900.78</v>
      </c>
      <c r="P391" s="16">
        <f t="shared" si="76"/>
        <v>30</v>
      </c>
      <c r="Q391" s="86">
        <f t="shared" si="77"/>
        <v>0</v>
      </c>
      <c r="R391" s="7"/>
      <c r="S391" s="80">
        <f t="shared" si="89"/>
        <v>954.83</v>
      </c>
      <c r="T391" s="1"/>
    </row>
    <row r="392" spans="2:20" customFormat="1" x14ac:dyDescent="0.25">
      <c r="B392" s="20">
        <f t="shared" si="78"/>
        <v>359</v>
      </c>
      <c r="C392" s="71">
        <f t="shared" si="79"/>
        <v>11</v>
      </c>
      <c r="D392" s="16">
        <f t="shared" si="80"/>
        <v>2048</v>
      </c>
      <c r="E392" s="17">
        <f t="shared" si="81"/>
        <v>54363</v>
      </c>
      <c r="F392" s="1">
        <f t="shared" si="82"/>
        <v>6.34</v>
      </c>
      <c r="G392" s="1">
        <f t="shared" si="83"/>
        <v>143736.26</v>
      </c>
      <c r="H392" s="1"/>
      <c r="I392" s="1">
        <f t="shared" si="84"/>
        <v>948.49</v>
      </c>
      <c r="J392" s="1">
        <f t="shared" si="85"/>
        <v>199047.71</v>
      </c>
      <c r="K392" s="1">
        <f t="shared" si="86"/>
        <v>342783.97</v>
      </c>
      <c r="L392" s="1"/>
      <c r="M392" s="19">
        <f t="shared" si="75"/>
        <v>0</v>
      </c>
      <c r="N392" s="1">
        <f t="shared" si="87"/>
        <v>952.29</v>
      </c>
      <c r="O392" s="1">
        <f t="shared" si="88"/>
        <v>952.29</v>
      </c>
      <c r="P392" s="16">
        <f t="shared" si="76"/>
        <v>30</v>
      </c>
      <c r="Q392" s="86">
        <f t="shared" si="77"/>
        <v>0</v>
      </c>
      <c r="R392" s="7"/>
      <c r="S392" s="80">
        <f t="shared" si="89"/>
        <v>954.83</v>
      </c>
      <c r="T392" s="1"/>
    </row>
    <row r="393" spans="2:20" customFormat="1" x14ac:dyDescent="0.25">
      <c r="B393" s="20">
        <f t="shared" si="78"/>
        <v>360</v>
      </c>
      <c r="C393" s="71">
        <f t="shared" si="79"/>
        <v>12</v>
      </c>
      <c r="D393" s="16">
        <f t="shared" si="80"/>
        <v>2048</v>
      </c>
      <c r="E393" s="17">
        <f t="shared" si="81"/>
        <v>54393</v>
      </c>
      <c r="F393" s="1">
        <f t="shared" si="82"/>
        <v>3.17</v>
      </c>
      <c r="G393" s="1">
        <f t="shared" si="83"/>
        <v>143739.43</v>
      </c>
      <c r="H393" s="1"/>
      <c r="I393" s="1">
        <f t="shared" si="84"/>
        <v>952.29</v>
      </c>
      <c r="J393" s="1">
        <f t="shared" si="85"/>
        <v>200000</v>
      </c>
      <c r="K393" s="1">
        <f t="shared" si="86"/>
        <v>343739.43</v>
      </c>
      <c r="L393" s="1"/>
      <c r="M393" s="19">
        <f t="shared" si="75"/>
        <v>0</v>
      </c>
      <c r="N393" s="1">
        <f t="shared" si="87"/>
        <v>0</v>
      </c>
      <c r="O393" s="1">
        <f t="shared" si="88"/>
        <v>0</v>
      </c>
      <c r="P393" s="16">
        <f t="shared" si="76"/>
        <v>30</v>
      </c>
      <c r="Q393" s="86" t="str">
        <f t="shared" si="77"/>
        <v>Final Payment# 360; Year #30; Date: 12/1/2048</v>
      </c>
      <c r="R393" s="7"/>
      <c r="S393" s="80">
        <f t="shared" si="89"/>
        <v>955.45999999999992</v>
      </c>
      <c r="T393" s="1"/>
    </row>
    <row r="394" spans="2:20" customFormat="1" x14ac:dyDescent="0.25">
      <c r="B394" s="20">
        <f t="shared" si="78"/>
        <v>361</v>
      </c>
      <c r="C394" s="71">
        <f t="shared" si="79"/>
        <v>1</v>
      </c>
      <c r="D394" s="16">
        <f t="shared" si="80"/>
        <v>2049</v>
      </c>
      <c r="E394" s="17">
        <f t="shared" si="81"/>
        <v>54424</v>
      </c>
      <c r="F394" s="1">
        <f t="shared" si="82"/>
        <v>0</v>
      </c>
      <c r="G394" s="1">
        <f t="shared" si="83"/>
        <v>0</v>
      </c>
      <c r="H394" s="1"/>
      <c r="I394" s="1">
        <f t="shared" si="84"/>
        <v>0</v>
      </c>
      <c r="J394" s="1">
        <f t="shared" si="85"/>
        <v>0</v>
      </c>
      <c r="K394" s="1">
        <f t="shared" si="86"/>
        <v>0</v>
      </c>
      <c r="L394" s="1"/>
      <c r="M394" s="19">
        <f t="shared" si="75"/>
        <v>0</v>
      </c>
      <c r="N394" s="1">
        <f t="shared" si="87"/>
        <v>0</v>
      </c>
      <c r="O394" s="1">
        <f t="shared" si="88"/>
        <v>0</v>
      </c>
      <c r="P394" s="16">
        <f t="shared" si="76"/>
        <v>31</v>
      </c>
      <c r="Q394" s="86">
        <f t="shared" si="77"/>
        <v>0</v>
      </c>
      <c r="R394" s="7"/>
      <c r="S394" s="80">
        <f t="shared" si="89"/>
        <v>0</v>
      </c>
      <c r="T394" s="1"/>
    </row>
    <row r="395" spans="2:20" customFormat="1" x14ac:dyDescent="0.25">
      <c r="B395" s="20">
        <f t="shared" si="78"/>
        <v>362</v>
      </c>
      <c r="C395" s="71">
        <f t="shared" si="79"/>
        <v>2</v>
      </c>
      <c r="D395" s="16">
        <f t="shared" si="80"/>
        <v>2049</v>
      </c>
      <c r="E395" s="17">
        <f t="shared" si="81"/>
        <v>54455</v>
      </c>
      <c r="F395" s="1">
        <f t="shared" si="82"/>
        <v>0</v>
      </c>
      <c r="G395" s="1">
        <f t="shared" si="83"/>
        <v>0</v>
      </c>
      <c r="H395" s="1"/>
      <c r="I395" s="1">
        <f t="shared" si="84"/>
        <v>0</v>
      </c>
      <c r="J395" s="1">
        <f t="shared" si="85"/>
        <v>0</v>
      </c>
      <c r="K395" s="1">
        <f t="shared" si="86"/>
        <v>0</v>
      </c>
      <c r="L395" s="1"/>
      <c r="M395" s="19">
        <f t="shared" si="75"/>
        <v>0</v>
      </c>
      <c r="N395" s="1">
        <f t="shared" si="87"/>
        <v>0</v>
      </c>
      <c r="O395" s="1">
        <f t="shared" si="88"/>
        <v>0</v>
      </c>
      <c r="P395" s="16">
        <f t="shared" si="76"/>
        <v>31</v>
      </c>
      <c r="Q395" s="86">
        <f t="shared" si="77"/>
        <v>0</v>
      </c>
      <c r="R395" s="7"/>
      <c r="S395" s="80">
        <f t="shared" si="89"/>
        <v>0</v>
      </c>
      <c r="T395" s="1"/>
    </row>
    <row r="396" spans="2:20" customFormat="1" x14ac:dyDescent="0.25">
      <c r="B396" s="20">
        <f t="shared" si="78"/>
        <v>363</v>
      </c>
      <c r="C396" s="71">
        <f t="shared" si="79"/>
        <v>3</v>
      </c>
      <c r="D396" s="16">
        <f t="shared" si="80"/>
        <v>2049</v>
      </c>
      <c r="E396" s="17">
        <f t="shared" si="81"/>
        <v>54483</v>
      </c>
      <c r="F396" s="1">
        <f t="shared" si="82"/>
        <v>0</v>
      </c>
      <c r="G396" s="1">
        <f t="shared" si="83"/>
        <v>0</v>
      </c>
      <c r="H396" s="1"/>
      <c r="I396" s="1">
        <f t="shared" si="84"/>
        <v>0</v>
      </c>
      <c r="J396" s="1">
        <f t="shared" si="85"/>
        <v>0</v>
      </c>
      <c r="K396" s="1">
        <f t="shared" si="86"/>
        <v>0</v>
      </c>
      <c r="L396" s="1"/>
      <c r="M396" s="19">
        <f t="shared" si="75"/>
        <v>0</v>
      </c>
      <c r="N396" s="1">
        <f t="shared" si="87"/>
        <v>0</v>
      </c>
      <c r="O396" s="1">
        <f t="shared" si="88"/>
        <v>0</v>
      </c>
      <c r="P396" s="16">
        <f t="shared" si="76"/>
        <v>31</v>
      </c>
      <c r="Q396" s="86">
        <f t="shared" si="77"/>
        <v>0</v>
      </c>
      <c r="R396" s="7"/>
      <c r="S396" s="80">
        <f t="shared" si="89"/>
        <v>0</v>
      </c>
      <c r="T396" s="1"/>
    </row>
    <row r="397" spans="2:20" customFormat="1" x14ac:dyDescent="0.25">
      <c r="B397" s="20">
        <f t="shared" si="78"/>
        <v>364</v>
      </c>
      <c r="C397" s="71">
        <f t="shared" si="79"/>
        <v>4</v>
      </c>
      <c r="D397" s="16">
        <f t="shared" si="80"/>
        <v>2049</v>
      </c>
      <c r="E397" s="17">
        <f t="shared" si="81"/>
        <v>54514</v>
      </c>
      <c r="F397" s="1">
        <f t="shared" si="82"/>
        <v>0</v>
      </c>
      <c r="G397" s="1">
        <f t="shared" si="83"/>
        <v>0</v>
      </c>
      <c r="H397" s="1"/>
      <c r="I397" s="1">
        <f t="shared" si="84"/>
        <v>0</v>
      </c>
      <c r="J397" s="1">
        <f t="shared" si="85"/>
        <v>0</v>
      </c>
      <c r="K397" s="1">
        <f t="shared" si="86"/>
        <v>0</v>
      </c>
      <c r="L397" s="1"/>
      <c r="M397" s="19">
        <f t="shared" si="75"/>
        <v>0</v>
      </c>
      <c r="N397" s="1">
        <f t="shared" si="87"/>
        <v>0</v>
      </c>
      <c r="O397" s="1">
        <f t="shared" si="88"/>
        <v>0</v>
      </c>
      <c r="P397" s="16">
        <f t="shared" si="76"/>
        <v>31</v>
      </c>
      <c r="Q397" s="86">
        <f t="shared" si="77"/>
        <v>0</v>
      </c>
      <c r="R397" s="7"/>
      <c r="S397" s="80">
        <f t="shared" si="89"/>
        <v>0</v>
      </c>
      <c r="T397" s="1"/>
    </row>
    <row r="398" spans="2:20" customFormat="1" x14ac:dyDescent="0.25">
      <c r="B398" s="20">
        <f t="shared" si="78"/>
        <v>365</v>
      </c>
      <c r="C398" s="71">
        <f t="shared" si="79"/>
        <v>5</v>
      </c>
      <c r="D398" s="16">
        <f t="shared" si="80"/>
        <v>2049</v>
      </c>
      <c r="E398" s="17">
        <f t="shared" si="81"/>
        <v>54544</v>
      </c>
      <c r="F398" s="1">
        <f t="shared" si="82"/>
        <v>0</v>
      </c>
      <c r="G398" s="1">
        <f t="shared" si="83"/>
        <v>0</v>
      </c>
      <c r="H398" s="1"/>
      <c r="I398" s="1">
        <f t="shared" si="84"/>
        <v>0</v>
      </c>
      <c r="J398" s="1">
        <f t="shared" si="85"/>
        <v>0</v>
      </c>
      <c r="K398" s="1">
        <f t="shared" si="86"/>
        <v>0</v>
      </c>
      <c r="L398" s="1"/>
      <c r="M398" s="19">
        <f t="shared" si="75"/>
        <v>0</v>
      </c>
      <c r="N398" s="1">
        <f t="shared" si="87"/>
        <v>0</v>
      </c>
      <c r="O398" s="1">
        <f t="shared" si="88"/>
        <v>0</v>
      </c>
      <c r="P398" s="16">
        <f t="shared" si="76"/>
        <v>31</v>
      </c>
      <c r="Q398" s="86">
        <f t="shared" si="77"/>
        <v>0</v>
      </c>
      <c r="R398" s="7"/>
      <c r="S398" s="80">
        <f t="shared" si="89"/>
        <v>0</v>
      </c>
      <c r="T398" s="1"/>
    </row>
    <row r="399" spans="2:20" customFormat="1" x14ac:dyDescent="0.25">
      <c r="B399" s="20">
        <f t="shared" si="78"/>
        <v>366</v>
      </c>
      <c r="C399" s="71">
        <f t="shared" si="79"/>
        <v>6</v>
      </c>
      <c r="D399" s="16">
        <f t="shared" si="80"/>
        <v>2049</v>
      </c>
      <c r="E399" s="17">
        <f t="shared" si="81"/>
        <v>54575</v>
      </c>
      <c r="F399" s="1">
        <f t="shared" si="82"/>
        <v>0</v>
      </c>
      <c r="G399" s="1">
        <f t="shared" si="83"/>
        <v>0</v>
      </c>
      <c r="H399" s="1"/>
      <c r="I399" s="1">
        <f t="shared" si="84"/>
        <v>0</v>
      </c>
      <c r="J399" s="1">
        <f t="shared" si="85"/>
        <v>0</v>
      </c>
      <c r="K399" s="1">
        <f t="shared" si="86"/>
        <v>0</v>
      </c>
      <c r="L399" s="1"/>
      <c r="M399" s="19">
        <f t="shared" si="75"/>
        <v>0</v>
      </c>
      <c r="N399" s="1">
        <f t="shared" si="87"/>
        <v>0</v>
      </c>
      <c r="O399" s="1">
        <f t="shared" si="88"/>
        <v>0</v>
      </c>
      <c r="P399" s="16">
        <f t="shared" si="76"/>
        <v>31</v>
      </c>
      <c r="Q399" s="86">
        <f t="shared" si="77"/>
        <v>0</v>
      </c>
      <c r="R399" s="7"/>
      <c r="S399" s="80">
        <f t="shared" si="89"/>
        <v>0</v>
      </c>
      <c r="T399" s="1"/>
    </row>
    <row r="400" spans="2:20" customFormat="1" x14ac:dyDescent="0.25">
      <c r="B400" s="20">
        <f t="shared" si="78"/>
        <v>367</v>
      </c>
      <c r="C400" s="71">
        <f t="shared" si="79"/>
        <v>7</v>
      </c>
      <c r="D400" s="16">
        <f t="shared" si="80"/>
        <v>2049</v>
      </c>
      <c r="E400" s="17">
        <f t="shared" si="81"/>
        <v>54605</v>
      </c>
      <c r="F400" s="1">
        <f t="shared" si="82"/>
        <v>0</v>
      </c>
      <c r="G400" s="1">
        <f t="shared" si="83"/>
        <v>0</v>
      </c>
      <c r="H400" s="1"/>
      <c r="I400" s="1">
        <f t="shared" si="84"/>
        <v>0</v>
      </c>
      <c r="J400" s="1">
        <f t="shared" si="85"/>
        <v>0</v>
      </c>
      <c r="K400" s="1">
        <f t="shared" si="86"/>
        <v>0</v>
      </c>
      <c r="L400" s="1"/>
      <c r="M400" s="19">
        <f t="shared" si="75"/>
        <v>0</v>
      </c>
      <c r="N400" s="1">
        <f t="shared" si="87"/>
        <v>0</v>
      </c>
      <c r="O400" s="1">
        <f t="shared" si="88"/>
        <v>0</v>
      </c>
      <c r="P400" s="16">
        <f t="shared" si="76"/>
        <v>31</v>
      </c>
      <c r="Q400" s="86">
        <f t="shared" si="77"/>
        <v>0</v>
      </c>
      <c r="R400" s="7"/>
      <c r="S400" s="80">
        <f t="shared" si="89"/>
        <v>0</v>
      </c>
      <c r="T400" s="1"/>
    </row>
    <row r="401" spans="2:20" customFormat="1" x14ac:dyDescent="0.25">
      <c r="B401" s="20">
        <f t="shared" si="78"/>
        <v>368</v>
      </c>
      <c r="C401" s="71">
        <f t="shared" si="79"/>
        <v>8</v>
      </c>
      <c r="D401" s="16">
        <f t="shared" si="80"/>
        <v>2049</v>
      </c>
      <c r="E401" s="17">
        <f t="shared" si="81"/>
        <v>54636</v>
      </c>
      <c r="F401" s="1">
        <f t="shared" si="82"/>
        <v>0</v>
      </c>
      <c r="G401" s="1">
        <f t="shared" si="83"/>
        <v>0</v>
      </c>
      <c r="H401" s="1"/>
      <c r="I401" s="1">
        <f t="shared" si="84"/>
        <v>0</v>
      </c>
      <c r="J401" s="1">
        <f t="shared" si="85"/>
        <v>0</v>
      </c>
      <c r="K401" s="1">
        <f t="shared" si="86"/>
        <v>0</v>
      </c>
      <c r="L401" s="1"/>
      <c r="M401" s="19">
        <f t="shared" si="75"/>
        <v>0</v>
      </c>
      <c r="N401" s="1">
        <f t="shared" si="87"/>
        <v>0</v>
      </c>
      <c r="O401" s="1">
        <f t="shared" si="88"/>
        <v>0</v>
      </c>
      <c r="P401" s="16">
        <f t="shared" si="76"/>
        <v>31</v>
      </c>
      <c r="Q401" s="86">
        <f t="shared" si="77"/>
        <v>0</v>
      </c>
      <c r="R401" s="7"/>
      <c r="S401" s="80">
        <f t="shared" si="89"/>
        <v>0</v>
      </c>
      <c r="T401" s="1"/>
    </row>
    <row r="402" spans="2:20" customFormat="1" x14ac:dyDescent="0.25">
      <c r="B402" s="20">
        <f t="shared" si="78"/>
        <v>369</v>
      </c>
      <c r="C402" s="71">
        <f t="shared" si="79"/>
        <v>9</v>
      </c>
      <c r="D402" s="16">
        <f t="shared" si="80"/>
        <v>2049</v>
      </c>
      <c r="E402" s="17">
        <f t="shared" si="81"/>
        <v>54667</v>
      </c>
      <c r="F402" s="1">
        <f t="shared" si="82"/>
        <v>0</v>
      </c>
      <c r="G402" s="1">
        <f t="shared" si="83"/>
        <v>0</v>
      </c>
      <c r="H402" s="1"/>
      <c r="I402" s="1">
        <f t="shared" si="84"/>
        <v>0</v>
      </c>
      <c r="J402" s="1">
        <f t="shared" si="85"/>
        <v>0</v>
      </c>
      <c r="K402" s="1">
        <f t="shared" si="86"/>
        <v>0</v>
      </c>
      <c r="L402" s="1"/>
      <c r="M402" s="19">
        <f t="shared" si="75"/>
        <v>0</v>
      </c>
      <c r="N402" s="1">
        <f t="shared" si="87"/>
        <v>0</v>
      </c>
      <c r="O402" s="1">
        <f t="shared" si="88"/>
        <v>0</v>
      </c>
      <c r="P402" s="16">
        <f t="shared" si="76"/>
        <v>31</v>
      </c>
      <c r="Q402" s="86">
        <f t="shared" si="77"/>
        <v>0</v>
      </c>
      <c r="R402" s="7"/>
      <c r="S402" s="80">
        <f t="shared" si="89"/>
        <v>0</v>
      </c>
      <c r="T402" s="1"/>
    </row>
    <row r="403" spans="2:20" customFormat="1" x14ac:dyDescent="0.25">
      <c r="B403" s="20">
        <f t="shared" si="78"/>
        <v>370</v>
      </c>
      <c r="C403" s="71">
        <f t="shared" si="79"/>
        <v>10</v>
      </c>
      <c r="D403" s="16">
        <f t="shared" si="80"/>
        <v>2049</v>
      </c>
      <c r="E403" s="17">
        <f t="shared" si="81"/>
        <v>54697</v>
      </c>
      <c r="F403" s="1">
        <f t="shared" si="82"/>
        <v>0</v>
      </c>
      <c r="G403" s="1">
        <f t="shared" si="83"/>
        <v>0</v>
      </c>
      <c r="H403" s="1"/>
      <c r="I403" s="1">
        <f t="shared" si="84"/>
        <v>0</v>
      </c>
      <c r="J403" s="1">
        <f t="shared" si="85"/>
        <v>0</v>
      </c>
      <c r="K403" s="1">
        <f t="shared" si="86"/>
        <v>0</v>
      </c>
      <c r="L403" s="1"/>
      <c r="M403" s="19">
        <f t="shared" si="75"/>
        <v>0</v>
      </c>
      <c r="N403" s="1">
        <f t="shared" si="87"/>
        <v>0</v>
      </c>
      <c r="O403" s="1">
        <f t="shared" si="88"/>
        <v>0</v>
      </c>
      <c r="P403" s="16">
        <f t="shared" si="76"/>
        <v>31</v>
      </c>
      <c r="Q403" s="86">
        <f t="shared" si="77"/>
        <v>0</v>
      </c>
      <c r="R403" s="7"/>
      <c r="S403" s="80">
        <f t="shared" si="89"/>
        <v>0</v>
      </c>
      <c r="T403" s="1"/>
    </row>
    <row r="404" spans="2:20" customFormat="1" x14ac:dyDescent="0.25">
      <c r="B404" s="20">
        <f t="shared" si="78"/>
        <v>371</v>
      </c>
      <c r="C404" s="71">
        <f t="shared" si="79"/>
        <v>11</v>
      </c>
      <c r="D404" s="16">
        <f t="shared" si="80"/>
        <v>2049</v>
      </c>
      <c r="E404" s="17">
        <f t="shared" si="81"/>
        <v>54728</v>
      </c>
      <c r="F404" s="1">
        <f t="shared" si="82"/>
        <v>0</v>
      </c>
      <c r="G404" s="1">
        <f t="shared" si="83"/>
        <v>0</v>
      </c>
      <c r="H404" s="1"/>
      <c r="I404" s="1">
        <f t="shared" si="84"/>
        <v>0</v>
      </c>
      <c r="J404" s="1">
        <f t="shared" si="85"/>
        <v>0</v>
      </c>
      <c r="K404" s="1">
        <f t="shared" si="86"/>
        <v>0</v>
      </c>
      <c r="L404" s="1"/>
      <c r="M404" s="19">
        <f t="shared" si="75"/>
        <v>0</v>
      </c>
      <c r="N404" s="1">
        <f t="shared" si="87"/>
        <v>0</v>
      </c>
      <c r="O404" s="1">
        <f t="shared" si="88"/>
        <v>0</v>
      </c>
      <c r="P404" s="16">
        <f t="shared" si="76"/>
        <v>31</v>
      </c>
      <c r="Q404" s="86">
        <f t="shared" si="77"/>
        <v>0</v>
      </c>
      <c r="R404" s="7"/>
      <c r="S404" s="80">
        <f t="shared" si="89"/>
        <v>0</v>
      </c>
      <c r="T404" s="1"/>
    </row>
    <row r="405" spans="2:20" customFormat="1" x14ac:dyDescent="0.25">
      <c r="B405" s="20">
        <f t="shared" si="78"/>
        <v>372</v>
      </c>
      <c r="C405" s="71">
        <f t="shared" si="79"/>
        <v>12</v>
      </c>
      <c r="D405" s="16">
        <f t="shared" si="80"/>
        <v>2049</v>
      </c>
      <c r="E405" s="17">
        <f t="shared" si="81"/>
        <v>54758</v>
      </c>
      <c r="F405" s="1">
        <f t="shared" si="82"/>
        <v>0</v>
      </c>
      <c r="G405" s="1">
        <f t="shared" si="83"/>
        <v>0</v>
      </c>
      <c r="H405" s="1"/>
      <c r="I405" s="1">
        <f t="shared" si="84"/>
        <v>0</v>
      </c>
      <c r="J405" s="1">
        <f t="shared" si="85"/>
        <v>0</v>
      </c>
      <c r="K405" s="1">
        <f t="shared" si="86"/>
        <v>0</v>
      </c>
      <c r="L405" s="1"/>
      <c r="M405" s="19">
        <f t="shared" si="75"/>
        <v>0</v>
      </c>
      <c r="N405" s="1">
        <f t="shared" si="87"/>
        <v>0</v>
      </c>
      <c r="O405" s="1">
        <f t="shared" si="88"/>
        <v>0</v>
      </c>
      <c r="P405" s="16">
        <f t="shared" si="76"/>
        <v>31</v>
      </c>
      <c r="Q405" s="86">
        <f t="shared" si="77"/>
        <v>0</v>
      </c>
      <c r="R405" s="7"/>
      <c r="S405" s="80">
        <f t="shared" si="89"/>
        <v>0</v>
      </c>
      <c r="T405" s="1"/>
    </row>
    <row r="406" spans="2:20" customFormat="1" x14ac:dyDescent="0.25">
      <c r="B406" s="20">
        <f t="shared" si="78"/>
        <v>373</v>
      </c>
      <c r="C406" s="71">
        <f t="shared" si="79"/>
        <v>1</v>
      </c>
      <c r="D406" s="16">
        <f t="shared" si="80"/>
        <v>2050</v>
      </c>
      <c r="E406" s="17">
        <f t="shared" si="81"/>
        <v>54789</v>
      </c>
      <c r="F406" s="1">
        <f t="shared" si="82"/>
        <v>0</v>
      </c>
      <c r="G406" s="1">
        <f t="shared" si="83"/>
        <v>0</v>
      </c>
      <c r="H406" s="1"/>
      <c r="I406" s="1">
        <f t="shared" si="84"/>
        <v>0</v>
      </c>
      <c r="J406" s="1">
        <f t="shared" si="85"/>
        <v>0</v>
      </c>
      <c r="K406" s="1">
        <f t="shared" si="86"/>
        <v>0</v>
      </c>
      <c r="L406" s="1"/>
      <c r="M406" s="19">
        <f t="shared" si="75"/>
        <v>0</v>
      </c>
      <c r="N406" s="1">
        <f t="shared" si="87"/>
        <v>0</v>
      </c>
      <c r="O406" s="1">
        <f t="shared" si="88"/>
        <v>0</v>
      </c>
      <c r="P406" s="16">
        <f t="shared" si="76"/>
        <v>32</v>
      </c>
      <c r="Q406" s="86">
        <f t="shared" si="77"/>
        <v>0</v>
      </c>
      <c r="R406" s="7"/>
      <c r="S406" s="80">
        <f t="shared" si="89"/>
        <v>0</v>
      </c>
      <c r="T406" s="1"/>
    </row>
    <row r="407" spans="2:20" customFormat="1" x14ac:dyDescent="0.25">
      <c r="B407" s="20">
        <f t="shared" si="78"/>
        <v>374</v>
      </c>
      <c r="C407" s="71">
        <f t="shared" si="79"/>
        <v>2</v>
      </c>
      <c r="D407" s="16">
        <f t="shared" si="80"/>
        <v>2050</v>
      </c>
      <c r="E407" s="17">
        <f t="shared" si="81"/>
        <v>54820</v>
      </c>
      <c r="F407" s="1">
        <f t="shared" si="82"/>
        <v>0</v>
      </c>
      <c r="G407" s="1">
        <f t="shared" si="83"/>
        <v>0</v>
      </c>
      <c r="H407" s="1"/>
      <c r="I407" s="1">
        <f t="shared" si="84"/>
        <v>0</v>
      </c>
      <c r="J407" s="1">
        <f t="shared" si="85"/>
        <v>0</v>
      </c>
      <c r="K407" s="1">
        <f t="shared" si="86"/>
        <v>0</v>
      </c>
      <c r="L407" s="1"/>
      <c r="M407" s="19">
        <f t="shared" si="75"/>
        <v>0</v>
      </c>
      <c r="N407" s="1">
        <f t="shared" si="87"/>
        <v>0</v>
      </c>
      <c r="O407" s="1">
        <f t="shared" si="88"/>
        <v>0</v>
      </c>
      <c r="P407" s="16">
        <f t="shared" si="76"/>
        <v>32</v>
      </c>
      <c r="Q407" s="86">
        <f t="shared" si="77"/>
        <v>0</v>
      </c>
      <c r="R407" s="7"/>
      <c r="S407" s="80">
        <f t="shared" si="89"/>
        <v>0</v>
      </c>
      <c r="T407" s="1"/>
    </row>
    <row r="408" spans="2:20" customFormat="1" x14ac:dyDescent="0.25">
      <c r="B408" s="20">
        <f t="shared" si="78"/>
        <v>375</v>
      </c>
      <c r="C408" s="71">
        <f t="shared" si="79"/>
        <v>3</v>
      </c>
      <c r="D408" s="16">
        <f t="shared" si="80"/>
        <v>2050</v>
      </c>
      <c r="E408" s="17">
        <f t="shared" si="81"/>
        <v>54848</v>
      </c>
      <c r="F408" s="1">
        <f t="shared" si="82"/>
        <v>0</v>
      </c>
      <c r="G408" s="1">
        <f t="shared" si="83"/>
        <v>0</v>
      </c>
      <c r="H408" s="1"/>
      <c r="I408" s="1">
        <f t="shared" si="84"/>
        <v>0</v>
      </c>
      <c r="J408" s="1">
        <f t="shared" si="85"/>
        <v>0</v>
      </c>
      <c r="K408" s="1">
        <f t="shared" si="86"/>
        <v>0</v>
      </c>
      <c r="L408" s="1"/>
      <c r="M408" s="19">
        <f t="shared" si="75"/>
        <v>0</v>
      </c>
      <c r="N408" s="1">
        <f t="shared" si="87"/>
        <v>0</v>
      </c>
      <c r="O408" s="1">
        <f t="shared" si="88"/>
        <v>0</v>
      </c>
      <c r="P408" s="16">
        <f t="shared" si="76"/>
        <v>32</v>
      </c>
      <c r="Q408" s="86">
        <f t="shared" si="77"/>
        <v>0</v>
      </c>
      <c r="R408" s="7"/>
      <c r="S408" s="80">
        <f t="shared" si="89"/>
        <v>0</v>
      </c>
      <c r="T408" s="1"/>
    </row>
    <row r="409" spans="2:20" customFormat="1" x14ac:dyDescent="0.25">
      <c r="B409" s="20">
        <f t="shared" si="78"/>
        <v>376</v>
      </c>
      <c r="C409" s="71">
        <f t="shared" si="79"/>
        <v>4</v>
      </c>
      <c r="D409" s="16">
        <f t="shared" si="80"/>
        <v>2050</v>
      </c>
      <c r="E409" s="17">
        <f t="shared" si="81"/>
        <v>54879</v>
      </c>
      <c r="F409" s="1">
        <f t="shared" si="82"/>
        <v>0</v>
      </c>
      <c r="G409" s="1">
        <f t="shared" si="83"/>
        <v>0</v>
      </c>
      <c r="H409" s="1"/>
      <c r="I409" s="1">
        <f t="shared" si="84"/>
        <v>0</v>
      </c>
      <c r="J409" s="1">
        <f t="shared" si="85"/>
        <v>0</v>
      </c>
      <c r="K409" s="1">
        <f t="shared" si="86"/>
        <v>0</v>
      </c>
      <c r="L409" s="1"/>
      <c r="M409" s="19">
        <f t="shared" si="75"/>
        <v>0</v>
      </c>
      <c r="N409" s="1">
        <f t="shared" si="87"/>
        <v>0</v>
      </c>
      <c r="O409" s="1">
        <f t="shared" si="88"/>
        <v>0</v>
      </c>
      <c r="P409" s="16">
        <f t="shared" si="76"/>
        <v>32</v>
      </c>
      <c r="Q409" s="86">
        <f t="shared" si="77"/>
        <v>0</v>
      </c>
      <c r="R409" s="7"/>
      <c r="S409" s="80">
        <f t="shared" si="89"/>
        <v>0</v>
      </c>
      <c r="T409" s="1"/>
    </row>
    <row r="410" spans="2:20" customFormat="1" x14ac:dyDescent="0.25">
      <c r="B410" s="20">
        <f t="shared" si="78"/>
        <v>377</v>
      </c>
      <c r="C410" s="71">
        <f t="shared" si="79"/>
        <v>5</v>
      </c>
      <c r="D410" s="16">
        <f t="shared" si="80"/>
        <v>2050</v>
      </c>
      <c r="E410" s="17">
        <f t="shared" si="81"/>
        <v>54909</v>
      </c>
      <c r="F410" s="1">
        <f t="shared" si="82"/>
        <v>0</v>
      </c>
      <c r="G410" s="1">
        <f t="shared" si="83"/>
        <v>0</v>
      </c>
      <c r="H410" s="1"/>
      <c r="I410" s="1">
        <f t="shared" si="84"/>
        <v>0</v>
      </c>
      <c r="J410" s="1">
        <f t="shared" si="85"/>
        <v>0</v>
      </c>
      <c r="K410" s="1">
        <f t="shared" si="86"/>
        <v>0</v>
      </c>
      <c r="L410" s="1"/>
      <c r="M410" s="19">
        <f t="shared" si="75"/>
        <v>0</v>
      </c>
      <c r="N410" s="1">
        <f t="shared" si="87"/>
        <v>0</v>
      </c>
      <c r="O410" s="1">
        <f t="shared" si="88"/>
        <v>0</v>
      </c>
      <c r="P410" s="16">
        <f t="shared" si="76"/>
        <v>32</v>
      </c>
      <c r="Q410" s="86">
        <f t="shared" si="77"/>
        <v>0</v>
      </c>
      <c r="R410" s="7"/>
      <c r="S410" s="80">
        <f t="shared" si="89"/>
        <v>0</v>
      </c>
      <c r="T410" s="1"/>
    </row>
    <row r="411" spans="2:20" customFormat="1" x14ac:dyDescent="0.25">
      <c r="B411" s="20">
        <f t="shared" si="78"/>
        <v>378</v>
      </c>
      <c r="C411" s="71">
        <f t="shared" si="79"/>
        <v>6</v>
      </c>
      <c r="D411" s="16">
        <f t="shared" si="80"/>
        <v>2050</v>
      </c>
      <c r="E411" s="17">
        <f t="shared" si="81"/>
        <v>54940</v>
      </c>
      <c r="F411" s="1">
        <f t="shared" si="82"/>
        <v>0</v>
      </c>
      <c r="G411" s="1">
        <f t="shared" si="83"/>
        <v>0</v>
      </c>
      <c r="H411" s="1"/>
      <c r="I411" s="1">
        <f t="shared" si="84"/>
        <v>0</v>
      </c>
      <c r="J411" s="1">
        <f t="shared" si="85"/>
        <v>0</v>
      </c>
      <c r="K411" s="1">
        <f t="shared" si="86"/>
        <v>0</v>
      </c>
      <c r="L411" s="1"/>
      <c r="M411" s="19">
        <f t="shared" si="75"/>
        <v>0</v>
      </c>
      <c r="N411" s="1">
        <f t="shared" si="87"/>
        <v>0</v>
      </c>
      <c r="O411" s="1">
        <f t="shared" si="88"/>
        <v>0</v>
      </c>
      <c r="P411" s="16">
        <f t="shared" si="76"/>
        <v>32</v>
      </c>
      <c r="Q411" s="86">
        <f t="shared" si="77"/>
        <v>0</v>
      </c>
      <c r="R411" s="7"/>
      <c r="S411" s="80">
        <f t="shared" si="89"/>
        <v>0</v>
      </c>
      <c r="T411" s="1"/>
    </row>
    <row r="412" spans="2:20" customFormat="1" x14ac:dyDescent="0.25">
      <c r="B412" s="20">
        <f t="shared" si="78"/>
        <v>379</v>
      </c>
      <c r="C412" s="71">
        <f t="shared" si="79"/>
        <v>7</v>
      </c>
      <c r="D412" s="16">
        <f t="shared" si="80"/>
        <v>2050</v>
      </c>
      <c r="E412" s="17">
        <f t="shared" si="81"/>
        <v>54970</v>
      </c>
      <c r="F412" s="1">
        <f t="shared" si="82"/>
        <v>0</v>
      </c>
      <c r="G412" s="1">
        <f t="shared" si="83"/>
        <v>0</v>
      </c>
      <c r="H412" s="1"/>
      <c r="I412" s="1">
        <f t="shared" si="84"/>
        <v>0</v>
      </c>
      <c r="J412" s="1">
        <f t="shared" si="85"/>
        <v>0</v>
      </c>
      <c r="K412" s="1">
        <f t="shared" si="86"/>
        <v>0</v>
      </c>
      <c r="L412" s="1"/>
      <c r="M412" s="19">
        <f t="shared" si="75"/>
        <v>0</v>
      </c>
      <c r="N412" s="1">
        <f t="shared" si="87"/>
        <v>0</v>
      </c>
      <c r="O412" s="1">
        <f t="shared" si="88"/>
        <v>0</v>
      </c>
      <c r="P412" s="16">
        <f t="shared" si="76"/>
        <v>32</v>
      </c>
      <c r="Q412" s="86">
        <f t="shared" si="77"/>
        <v>0</v>
      </c>
      <c r="R412" s="7"/>
      <c r="S412" s="80">
        <f t="shared" si="89"/>
        <v>0</v>
      </c>
      <c r="T412" s="1"/>
    </row>
    <row r="413" spans="2:20" customFormat="1" x14ac:dyDescent="0.25">
      <c r="B413" s="20">
        <f t="shared" si="78"/>
        <v>380</v>
      </c>
      <c r="C413" s="71">
        <f t="shared" si="79"/>
        <v>8</v>
      </c>
      <c r="D413" s="16">
        <f t="shared" si="80"/>
        <v>2050</v>
      </c>
      <c r="E413" s="17">
        <f t="shared" si="81"/>
        <v>55001</v>
      </c>
      <c r="F413" s="1">
        <f t="shared" si="82"/>
        <v>0</v>
      </c>
      <c r="G413" s="1">
        <f t="shared" si="83"/>
        <v>0</v>
      </c>
      <c r="H413" s="1"/>
      <c r="I413" s="1">
        <f t="shared" si="84"/>
        <v>0</v>
      </c>
      <c r="J413" s="1">
        <f t="shared" si="85"/>
        <v>0</v>
      </c>
      <c r="K413" s="1">
        <f t="shared" si="86"/>
        <v>0</v>
      </c>
      <c r="L413" s="1"/>
      <c r="M413" s="19">
        <f t="shared" si="75"/>
        <v>0</v>
      </c>
      <c r="N413" s="1">
        <f t="shared" si="87"/>
        <v>0</v>
      </c>
      <c r="O413" s="1">
        <f t="shared" si="88"/>
        <v>0</v>
      </c>
      <c r="P413" s="16">
        <f t="shared" si="76"/>
        <v>32</v>
      </c>
      <c r="Q413" s="86">
        <f t="shared" si="77"/>
        <v>0</v>
      </c>
      <c r="R413" s="7"/>
      <c r="S413" s="80">
        <f t="shared" si="89"/>
        <v>0</v>
      </c>
      <c r="T413" s="1"/>
    </row>
    <row r="414" spans="2:20" customFormat="1" x14ac:dyDescent="0.25">
      <c r="B414" s="20">
        <f t="shared" si="78"/>
        <v>381</v>
      </c>
      <c r="C414" s="71">
        <f t="shared" si="79"/>
        <v>9</v>
      </c>
      <c r="D414" s="16">
        <f t="shared" si="80"/>
        <v>2050</v>
      </c>
      <c r="E414" s="17">
        <f t="shared" si="81"/>
        <v>55032</v>
      </c>
      <c r="F414" s="1">
        <f t="shared" si="82"/>
        <v>0</v>
      </c>
      <c r="G414" s="1">
        <f t="shared" si="83"/>
        <v>0</v>
      </c>
      <c r="H414" s="1"/>
      <c r="I414" s="1">
        <f t="shared" si="84"/>
        <v>0</v>
      </c>
      <c r="J414" s="1">
        <f t="shared" si="85"/>
        <v>0</v>
      </c>
      <c r="K414" s="1">
        <f t="shared" si="86"/>
        <v>0</v>
      </c>
      <c r="L414" s="1"/>
      <c r="M414" s="19">
        <f t="shared" si="75"/>
        <v>0</v>
      </c>
      <c r="N414" s="1">
        <f t="shared" si="87"/>
        <v>0</v>
      </c>
      <c r="O414" s="1">
        <f t="shared" si="88"/>
        <v>0</v>
      </c>
      <c r="P414" s="16">
        <f t="shared" si="76"/>
        <v>32</v>
      </c>
      <c r="Q414" s="86">
        <f t="shared" si="77"/>
        <v>0</v>
      </c>
      <c r="R414" s="7"/>
      <c r="S414" s="80">
        <f t="shared" si="89"/>
        <v>0</v>
      </c>
      <c r="T414" s="1"/>
    </row>
    <row r="415" spans="2:20" customFormat="1" x14ac:dyDescent="0.25">
      <c r="B415" s="20">
        <f t="shared" si="78"/>
        <v>382</v>
      </c>
      <c r="C415" s="71">
        <f t="shared" si="79"/>
        <v>10</v>
      </c>
      <c r="D415" s="16">
        <f t="shared" si="80"/>
        <v>2050</v>
      </c>
      <c r="E415" s="17">
        <f t="shared" si="81"/>
        <v>55062</v>
      </c>
      <c r="F415" s="1">
        <f t="shared" si="82"/>
        <v>0</v>
      </c>
      <c r="G415" s="1">
        <f t="shared" si="83"/>
        <v>0</v>
      </c>
      <c r="H415" s="1"/>
      <c r="I415" s="1">
        <f t="shared" si="84"/>
        <v>0</v>
      </c>
      <c r="J415" s="1">
        <f t="shared" si="85"/>
        <v>0</v>
      </c>
      <c r="K415" s="1">
        <f t="shared" si="86"/>
        <v>0</v>
      </c>
      <c r="L415" s="1"/>
      <c r="M415" s="19">
        <f t="shared" si="75"/>
        <v>0</v>
      </c>
      <c r="N415" s="1">
        <f t="shared" si="87"/>
        <v>0</v>
      </c>
      <c r="O415" s="1">
        <f t="shared" si="88"/>
        <v>0</v>
      </c>
      <c r="P415" s="16">
        <f t="shared" si="76"/>
        <v>32</v>
      </c>
      <c r="Q415" s="86">
        <f t="shared" si="77"/>
        <v>0</v>
      </c>
      <c r="R415" s="7"/>
      <c r="S415" s="80">
        <f t="shared" si="89"/>
        <v>0</v>
      </c>
      <c r="T415" s="1"/>
    </row>
    <row r="416" spans="2:20" customFormat="1" x14ac:dyDescent="0.25">
      <c r="B416" s="20">
        <f t="shared" si="78"/>
        <v>383</v>
      </c>
      <c r="C416" s="71">
        <f t="shared" si="79"/>
        <v>11</v>
      </c>
      <c r="D416" s="16">
        <f t="shared" si="80"/>
        <v>2050</v>
      </c>
      <c r="E416" s="17">
        <f t="shared" si="81"/>
        <v>55093</v>
      </c>
      <c r="F416" s="1">
        <f t="shared" si="82"/>
        <v>0</v>
      </c>
      <c r="G416" s="1">
        <f t="shared" si="83"/>
        <v>0</v>
      </c>
      <c r="H416" s="1"/>
      <c r="I416" s="1">
        <f t="shared" si="84"/>
        <v>0</v>
      </c>
      <c r="J416" s="1">
        <f t="shared" si="85"/>
        <v>0</v>
      </c>
      <c r="K416" s="1">
        <f t="shared" si="86"/>
        <v>0</v>
      </c>
      <c r="L416" s="1"/>
      <c r="M416" s="19">
        <f t="shared" si="75"/>
        <v>0</v>
      </c>
      <c r="N416" s="1">
        <f t="shared" si="87"/>
        <v>0</v>
      </c>
      <c r="O416" s="1">
        <f t="shared" si="88"/>
        <v>0</v>
      </c>
      <c r="P416" s="16">
        <f t="shared" si="76"/>
        <v>32</v>
      </c>
      <c r="Q416" s="86">
        <f t="shared" si="77"/>
        <v>0</v>
      </c>
      <c r="R416" s="7"/>
      <c r="S416" s="80">
        <f t="shared" si="89"/>
        <v>0</v>
      </c>
      <c r="T416" s="1"/>
    </row>
    <row r="417" spans="2:20" customFormat="1" x14ac:dyDescent="0.25">
      <c r="B417" s="20">
        <f t="shared" si="78"/>
        <v>384</v>
      </c>
      <c r="C417" s="71">
        <f t="shared" si="79"/>
        <v>12</v>
      </c>
      <c r="D417" s="16">
        <f t="shared" si="80"/>
        <v>2050</v>
      </c>
      <c r="E417" s="17">
        <f t="shared" si="81"/>
        <v>55123</v>
      </c>
      <c r="F417" s="1">
        <f t="shared" si="82"/>
        <v>0</v>
      </c>
      <c r="G417" s="1">
        <f t="shared" si="83"/>
        <v>0</v>
      </c>
      <c r="H417" s="1"/>
      <c r="I417" s="1">
        <f t="shared" si="84"/>
        <v>0</v>
      </c>
      <c r="J417" s="1">
        <f t="shared" si="85"/>
        <v>0</v>
      </c>
      <c r="K417" s="1">
        <f t="shared" si="86"/>
        <v>0</v>
      </c>
      <c r="L417" s="1"/>
      <c r="M417" s="19">
        <f t="shared" si="75"/>
        <v>0</v>
      </c>
      <c r="N417" s="1">
        <f t="shared" si="87"/>
        <v>0</v>
      </c>
      <c r="O417" s="1">
        <f t="shared" si="88"/>
        <v>0</v>
      </c>
      <c r="P417" s="16">
        <f t="shared" si="76"/>
        <v>32</v>
      </c>
      <c r="Q417" s="86">
        <f t="shared" si="77"/>
        <v>0</v>
      </c>
      <c r="R417" s="7"/>
      <c r="S417" s="80">
        <f t="shared" si="89"/>
        <v>0</v>
      </c>
      <c r="T417" s="1"/>
    </row>
    <row r="418" spans="2:20" customFormat="1" x14ac:dyDescent="0.25">
      <c r="B418" s="20">
        <f t="shared" si="78"/>
        <v>385</v>
      </c>
      <c r="C418" s="71">
        <f t="shared" si="79"/>
        <v>1</v>
      </c>
      <c r="D418" s="16">
        <f t="shared" si="80"/>
        <v>2051</v>
      </c>
      <c r="E418" s="17">
        <f t="shared" si="81"/>
        <v>55154</v>
      </c>
      <c r="F418" s="1">
        <f t="shared" si="82"/>
        <v>0</v>
      </c>
      <c r="G418" s="1">
        <f t="shared" si="83"/>
        <v>0</v>
      </c>
      <c r="H418" s="1"/>
      <c r="I418" s="1">
        <f t="shared" si="84"/>
        <v>0</v>
      </c>
      <c r="J418" s="1">
        <f t="shared" si="85"/>
        <v>0</v>
      </c>
      <c r="K418" s="1">
        <f t="shared" si="86"/>
        <v>0</v>
      </c>
      <c r="L418" s="1"/>
      <c r="M418" s="19">
        <f t="shared" ref="M418:M481" si="90">IF(O417&gt;$N$14,IF(O417&gt;=(I418+$N$14),$N$14,(O417-I418)),0)</f>
        <v>0</v>
      </c>
      <c r="N418" s="1">
        <f t="shared" si="87"/>
        <v>0</v>
      </c>
      <c r="O418" s="1">
        <f t="shared" si="88"/>
        <v>0</v>
      </c>
      <c r="P418" s="16">
        <f t="shared" ref="P418:P481" si="91">ROUND(DATEDIF($E$34,E418,"y"),1)+1</f>
        <v>33</v>
      </c>
      <c r="Q418" s="86">
        <f t="shared" ref="Q418:Q481" si="92">IF(AND(O418=0,F418&gt;0),"Final Payment# " &amp; B418 &amp; "; Year #" &amp; P418 &amp; "; Date: " &amp; TEXT(E418,"m/d/yyyy"),0)</f>
        <v>0</v>
      </c>
      <c r="R418" s="7"/>
      <c r="S418" s="80">
        <f t="shared" si="89"/>
        <v>0</v>
      </c>
      <c r="T418" s="1"/>
    </row>
    <row r="419" spans="2:20" customFormat="1" x14ac:dyDescent="0.25">
      <c r="B419" s="20">
        <f t="shared" ref="B419:B482" si="93">+B418+1</f>
        <v>386</v>
      </c>
      <c r="C419" s="71">
        <f t="shared" ref="C419:C482" si="94">IF(C418&gt;=(12.99999-12/$K$13), 1,  C418+12/$K$13)</f>
        <v>2</v>
      </c>
      <c r="D419" s="16">
        <f t="shared" ref="D419:D482" si="95">IF(AND(C419=1, B419&gt;1),D418+1,D418)</f>
        <v>2051</v>
      </c>
      <c r="E419" s="17">
        <f t="shared" ref="E419:E482" si="96">DATE(D419,TRUNC(C419),1+(C419-TRUNC(C419))* (IF(TRUNC(C419)=2,28.5,IF(OR(TRUNC(C419)=1,TRUNC(C419)=3,TRUNC(C419)=5,TRUNC(C419)=7,TRUNC(C419)=8,TRUNC(C419)=10,TRUNC(C419)=12),31,30))))</f>
        <v>55185</v>
      </c>
      <c r="F419" s="1">
        <f t="shared" ref="F419:F482" si="97">ROUND(IF(O418&gt;0,($F$14/($K$13*100)*O418),0),2)</f>
        <v>0</v>
      </c>
      <c r="G419" s="1">
        <f t="shared" ref="G419:G482" si="98">ROUND(IF(O418&gt;0,+F419+G418,0),2)</f>
        <v>0</v>
      </c>
      <c r="H419" s="1"/>
      <c r="I419" s="1">
        <f t="shared" ref="I419:I482" si="99">ROUND(IF(O418&gt;0,IF(O418&gt;($K$14+F419),$K$14-F419,O418),0),2)</f>
        <v>0</v>
      </c>
      <c r="J419" s="1">
        <f t="shared" ref="J419:J482" si="100">ROUND(IF(O418&gt;0,+J418+I419+M419,0),2)</f>
        <v>0</v>
      </c>
      <c r="K419" s="1">
        <f t="shared" ref="K419:K482" si="101">ROUND(IF(O418&gt;0,J419+G419,0),2)</f>
        <v>0</v>
      </c>
      <c r="L419" s="1"/>
      <c r="M419" s="19">
        <f t="shared" si="90"/>
        <v>0</v>
      </c>
      <c r="N419" s="1">
        <f t="shared" ref="N419:N482" si="102">ROUND(IF(O418&gt;0,+N418-I419,0),2)</f>
        <v>0</v>
      </c>
      <c r="O419" s="1">
        <f t="shared" ref="O419:O482" si="103">ROUND(IF(O418&gt;0,(+O418-I419-M419),0),2)</f>
        <v>0</v>
      </c>
      <c r="P419" s="16">
        <f t="shared" si="91"/>
        <v>33</v>
      </c>
      <c r="Q419" s="86">
        <f t="shared" si="92"/>
        <v>0</v>
      </c>
      <c r="R419" s="7"/>
      <c r="S419" s="80">
        <f t="shared" ref="S419:S482" si="104">F419+I419+M419</f>
        <v>0</v>
      </c>
      <c r="T419" s="1"/>
    </row>
    <row r="420" spans="2:20" customFormat="1" x14ac:dyDescent="0.25">
      <c r="B420" s="20">
        <f t="shared" si="93"/>
        <v>387</v>
      </c>
      <c r="C420" s="71">
        <f t="shared" si="94"/>
        <v>3</v>
      </c>
      <c r="D420" s="16">
        <f t="shared" si="95"/>
        <v>2051</v>
      </c>
      <c r="E420" s="17">
        <f t="shared" si="96"/>
        <v>55213</v>
      </c>
      <c r="F420" s="1">
        <f t="shared" si="97"/>
        <v>0</v>
      </c>
      <c r="G420" s="1">
        <f t="shared" si="98"/>
        <v>0</v>
      </c>
      <c r="H420" s="1"/>
      <c r="I420" s="1">
        <f t="shared" si="99"/>
        <v>0</v>
      </c>
      <c r="J420" s="1">
        <f t="shared" si="100"/>
        <v>0</v>
      </c>
      <c r="K420" s="1">
        <f t="shared" si="101"/>
        <v>0</v>
      </c>
      <c r="L420" s="1"/>
      <c r="M420" s="19">
        <f t="shared" si="90"/>
        <v>0</v>
      </c>
      <c r="N420" s="1">
        <f t="shared" si="102"/>
        <v>0</v>
      </c>
      <c r="O420" s="1">
        <f t="shared" si="103"/>
        <v>0</v>
      </c>
      <c r="P420" s="16">
        <f t="shared" si="91"/>
        <v>33</v>
      </c>
      <c r="Q420" s="86">
        <f t="shared" si="92"/>
        <v>0</v>
      </c>
      <c r="R420" s="7"/>
      <c r="S420" s="80">
        <f t="shared" si="104"/>
        <v>0</v>
      </c>
      <c r="T420" s="1"/>
    </row>
    <row r="421" spans="2:20" customFormat="1" x14ac:dyDescent="0.25">
      <c r="B421" s="20">
        <f t="shared" si="93"/>
        <v>388</v>
      </c>
      <c r="C421" s="71">
        <f t="shared" si="94"/>
        <v>4</v>
      </c>
      <c r="D421" s="16">
        <f t="shared" si="95"/>
        <v>2051</v>
      </c>
      <c r="E421" s="17">
        <f t="shared" si="96"/>
        <v>55244</v>
      </c>
      <c r="F421" s="1">
        <f t="shared" si="97"/>
        <v>0</v>
      </c>
      <c r="G421" s="1">
        <f t="shared" si="98"/>
        <v>0</v>
      </c>
      <c r="H421" s="1"/>
      <c r="I421" s="1">
        <f t="shared" si="99"/>
        <v>0</v>
      </c>
      <c r="J421" s="1">
        <f t="shared" si="100"/>
        <v>0</v>
      </c>
      <c r="K421" s="1">
        <f t="shared" si="101"/>
        <v>0</v>
      </c>
      <c r="L421" s="1"/>
      <c r="M421" s="19">
        <f t="shared" si="90"/>
        <v>0</v>
      </c>
      <c r="N421" s="1">
        <f t="shared" si="102"/>
        <v>0</v>
      </c>
      <c r="O421" s="1">
        <f t="shared" si="103"/>
        <v>0</v>
      </c>
      <c r="P421" s="16">
        <f t="shared" si="91"/>
        <v>33</v>
      </c>
      <c r="Q421" s="86">
        <f t="shared" si="92"/>
        <v>0</v>
      </c>
      <c r="R421" s="7"/>
      <c r="S421" s="80">
        <f t="shared" si="104"/>
        <v>0</v>
      </c>
      <c r="T421" s="1"/>
    </row>
    <row r="422" spans="2:20" customFormat="1" x14ac:dyDescent="0.25">
      <c r="B422" s="20">
        <f t="shared" si="93"/>
        <v>389</v>
      </c>
      <c r="C422" s="71">
        <f t="shared" si="94"/>
        <v>5</v>
      </c>
      <c r="D422" s="16">
        <f t="shared" si="95"/>
        <v>2051</v>
      </c>
      <c r="E422" s="17">
        <f t="shared" si="96"/>
        <v>55274</v>
      </c>
      <c r="F422" s="1">
        <f t="shared" si="97"/>
        <v>0</v>
      </c>
      <c r="G422" s="1">
        <f t="shared" si="98"/>
        <v>0</v>
      </c>
      <c r="H422" s="1"/>
      <c r="I422" s="1">
        <f t="shared" si="99"/>
        <v>0</v>
      </c>
      <c r="J422" s="1">
        <f t="shared" si="100"/>
        <v>0</v>
      </c>
      <c r="K422" s="1">
        <f t="shared" si="101"/>
        <v>0</v>
      </c>
      <c r="L422" s="1"/>
      <c r="M422" s="19">
        <f t="shared" si="90"/>
        <v>0</v>
      </c>
      <c r="N422" s="1">
        <f t="shared" si="102"/>
        <v>0</v>
      </c>
      <c r="O422" s="1">
        <f t="shared" si="103"/>
        <v>0</v>
      </c>
      <c r="P422" s="16">
        <f t="shared" si="91"/>
        <v>33</v>
      </c>
      <c r="Q422" s="86">
        <f t="shared" si="92"/>
        <v>0</v>
      </c>
      <c r="R422" s="7"/>
      <c r="S422" s="80">
        <f t="shared" si="104"/>
        <v>0</v>
      </c>
      <c r="T422" s="1"/>
    </row>
    <row r="423" spans="2:20" customFormat="1" x14ac:dyDescent="0.25">
      <c r="B423" s="20">
        <f t="shared" si="93"/>
        <v>390</v>
      </c>
      <c r="C423" s="71">
        <f t="shared" si="94"/>
        <v>6</v>
      </c>
      <c r="D423" s="16">
        <f t="shared" si="95"/>
        <v>2051</v>
      </c>
      <c r="E423" s="17">
        <f t="shared" si="96"/>
        <v>55305</v>
      </c>
      <c r="F423" s="1">
        <f t="shared" si="97"/>
        <v>0</v>
      </c>
      <c r="G423" s="1">
        <f t="shared" si="98"/>
        <v>0</v>
      </c>
      <c r="H423" s="1"/>
      <c r="I423" s="1">
        <f t="shared" si="99"/>
        <v>0</v>
      </c>
      <c r="J423" s="1">
        <f t="shared" si="100"/>
        <v>0</v>
      </c>
      <c r="K423" s="1">
        <f t="shared" si="101"/>
        <v>0</v>
      </c>
      <c r="L423" s="1"/>
      <c r="M423" s="19">
        <f t="shared" si="90"/>
        <v>0</v>
      </c>
      <c r="N423" s="1">
        <f t="shared" si="102"/>
        <v>0</v>
      </c>
      <c r="O423" s="1">
        <f t="shared" si="103"/>
        <v>0</v>
      </c>
      <c r="P423" s="16">
        <f t="shared" si="91"/>
        <v>33</v>
      </c>
      <c r="Q423" s="86">
        <f t="shared" si="92"/>
        <v>0</v>
      </c>
      <c r="R423" s="7"/>
      <c r="S423" s="80">
        <f t="shared" si="104"/>
        <v>0</v>
      </c>
      <c r="T423" s="1"/>
    </row>
    <row r="424" spans="2:20" customFormat="1" x14ac:dyDescent="0.25">
      <c r="B424" s="20">
        <f t="shared" si="93"/>
        <v>391</v>
      </c>
      <c r="C424" s="71">
        <f t="shared" si="94"/>
        <v>7</v>
      </c>
      <c r="D424" s="16">
        <f t="shared" si="95"/>
        <v>2051</v>
      </c>
      <c r="E424" s="17">
        <f t="shared" si="96"/>
        <v>55335</v>
      </c>
      <c r="F424" s="1">
        <f t="shared" si="97"/>
        <v>0</v>
      </c>
      <c r="G424" s="1">
        <f t="shared" si="98"/>
        <v>0</v>
      </c>
      <c r="H424" s="1"/>
      <c r="I424" s="1">
        <f t="shared" si="99"/>
        <v>0</v>
      </c>
      <c r="J424" s="1">
        <f t="shared" si="100"/>
        <v>0</v>
      </c>
      <c r="K424" s="1">
        <f t="shared" si="101"/>
        <v>0</v>
      </c>
      <c r="L424" s="1"/>
      <c r="M424" s="19">
        <f t="shared" si="90"/>
        <v>0</v>
      </c>
      <c r="N424" s="1">
        <f t="shared" si="102"/>
        <v>0</v>
      </c>
      <c r="O424" s="1">
        <f t="shared" si="103"/>
        <v>0</v>
      </c>
      <c r="P424" s="16">
        <f t="shared" si="91"/>
        <v>33</v>
      </c>
      <c r="Q424" s="86">
        <f t="shared" si="92"/>
        <v>0</v>
      </c>
      <c r="R424" s="7"/>
      <c r="S424" s="80">
        <f t="shared" si="104"/>
        <v>0</v>
      </c>
      <c r="T424" s="1"/>
    </row>
    <row r="425" spans="2:20" customFormat="1" x14ac:dyDescent="0.25">
      <c r="B425" s="20">
        <f t="shared" si="93"/>
        <v>392</v>
      </c>
      <c r="C425" s="71">
        <f t="shared" si="94"/>
        <v>8</v>
      </c>
      <c r="D425" s="16">
        <f t="shared" si="95"/>
        <v>2051</v>
      </c>
      <c r="E425" s="17">
        <f t="shared" si="96"/>
        <v>55366</v>
      </c>
      <c r="F425" s="1">
        <f t="shared" si="97"/>
        <v>0</v>
      </c>
      <c r="G425" s="1">
        <f t="shared" si="98"/>
        <v>0</v>
      </c>
      <c r="H425" s="1"/>
      <c r="I425" s="1">
        <f t="shared" si="99"/>
        <v>0</v>
      </c>
      <c r="J425" s="1">
        <f t="shared" si="100"/>
        <v>0</v>
      </c>
      <c r="K425" s="1">
        <f t="shared" si="101"/>
        <v>0</v>
      </c>
      <c r="L425" s="1"/>
      <c r="M425" s="19">
        <f t="shared" si="90"/>
        <v>0</v>
      </c>
      <c r="N425" s="1">
        <f t="shared" si="102"/>
        <v>0</v>
      </c>
      <c r="O425" s="1">
        <f t="shared" si="103"/>
        <v>0</v>
      </c>
      <c r="P425" s="16">
        <f t="shared" si="91"/>
        <v>33</v>
      </c>
      <c r="Q425" s="86">
        <f t="shared" si="92"/>
        <v>0</v>
      </c>
      <c r="R425" s="7"/>
      <c r="S425" s="80">
        <f t="shared" si="104"/>
        <v>0</v>
      </c>
      <c r="T425" s="1"/>
    </row>
    <row r="426" spans="2:20" customFormat="1" x14ac:dyDescent="0.25">
      <c r="B426" s="20">
        <f t="shared" si="93"/>
        <v>393</v>
      </c>
      <c r="C426" s="71">
        <f t="shared" si="94"/>
        <v>9</v>
      </c>
      <c r="D426" s="16">
        <f t="shared" si="95"/>
        <v>2051</v>
      </c>
      <c r="E426" s="17">
        <f t="shared" si="96"/>
        <v>55397</v>
      </c>
      <c r="F426" s="1">
        <f t="shared" si="97"/>
        <v>0</v>
      </c>
      <c r="G426" s="1">
        <f t="shared" si="98"/>
        <v>0</v>
      </c>
      <c r="H426" s="1"/>
      <c r="I426" s="1">
        <f t="shared" si="99"/>
        <v>0</v>
      </c>
      <c r="J426" s="1">
        <f t="shared" si="100"/>
        <v>0</v>
      </c>
      <c r="K426" s="1">
        <f t="shared" si="101"/>
        <v>0</v>
      </c>
      <c r="L426" s="1"/>
      <c r="M426" s="19">
        <f t="shared" si="90"/>
        <v>0</v>
      </c>
      <c r="N426" s="1">
        <f t="shared" si="102"/>
        <v>0</v>
      </c>
      <c r="O426" s="1">
        <f t="shared" si="103"/>
        <v>0</v>
      </c>
      <c r="P426" s="16">
        <f t="shared" si="91"/>
        <v>33</v>
      </c>
      <c r="Q426" s="86">
        <f t="shared" si="92"/>
        <v>0</v>
      </c>
      <c r="R426" s="7"/>
      <c r="S426" s="80">
        <f t="shared" si="104"/>
        <v>0</v>
      </c>
      <c r="T426" s="1"/>
    </row>
    <row r="427" spans="2:20" customFormat="1" x14ac:dyDescent="0.25">
      <c r="B427" s="20">
        <f t="shared" si="93"/>
        <v>394</v>
      </c>
      <c r="C427" s="71">
        <f t="shared" si="94"/>
        <v>10</v>
      </c>
      <c r="D427" s="16">
        <f t="shared" si="95"/>
        <v>2051</v>
      </c>
      <c r="E427" s="17">
        <f t="shared" si="96"/>
        <v>55427</v>
      </c>
      <c r="F427" s="1">
        <f t="shared" si="97"/>
        <v>0</v>
      </c>
      <c r="G427" s="1">
        <f t="shared" si="98"/>
        <v>0</v>
      </c>
      <c r="H427" s="1"/>
      <c r="I427" s="1">
        <f t="shared" si="99"/>
        <v>0</v>
      </c>
      <c r="J427" s="1">
        <f t="shared" si="100"/>
        <v>0</v>
      </c>
      <c r="K427" s="1">
        <f t="shared" si="101"/>
        <v>0</v>
      </c>
      <c r="L427" s="1"/>
      <c r="M427" s="19">
        <f t="shared" si="90"/>
        <v>0</v>
      </c>
      <c r="N427" s="1">
        <f t="shared" si="102"/>
        <v>0</v>
      </c>
      <c r="O427" s="1">
        <f t="shared" si="103"/>
        <v>0</v>
      </c>
      <c r="P427" s="16">
        <f t="shared" si="91"/>
        <v>33</v>
      </c>
      <c r="Q427" s="86">
        <f t="shared" si="92"/>
        <v>0</v>
      </c>
      <c r="R427" s="7"/>
      <c r="S427" s="80">
        <f t="shared" si="104"/>
        <v>0</v>
      </c>
      <c r="T427" s="1"/>
    </row>
    <row r="428" spans="2:20" customFormat="1" x14ac:dyDescent="0.25">
      <c r="B428" s="20">
        <f t="shared" si="93"/>
        <v>395</v>
      </c>
      <c r="C428" s="71">
        <f t="shared" si="94"/>
        <v>11</v>
      </c>
      <c r="D428" s="16">
        <f t="shared" si="95"/>
        <v>2051</v>
      </c>
      <c r="E428" s="17">
        <f t="shared" si="96"/>
        <v>55458</v>
      </c>
      <c r="F428" s="1">
        <f t="shared" si="97"/>
        <v>0</v>
      </c>
      <c r="G428" s="1">
        <f t="shared" si="98"/>
        <v>0</v>
      </c>
      <c r="H428" s="1"/>
      <c r="I428" s="1">
        <f t="shared" si="99"/>
        <v>0</v>
      </c>
      <c r="J428" s="1">
        <f t="shared" si="100"/>
        <v>0</v>
      </c>
      <c r="K428" s="1">
        <f t="shared" si="101"/>
        <v>0</v>
      </c>
      <c r="L428" s="1"/>
      <c r="M428" s="19">
        <f t="shared" si="90"/>
        <v>0</v>
      </c>
      <c r="N428" s="1">
        <f t="shared" si="102"/>
        <v>0</v>
      </c>
      <c r="O428" s="1">
        <f t="shared" si="103"/>
        <v>0</v>
      </c>
      <c r="P428" s="16">
        <f t="shared" si="91"/>
        <v>33</v>
      </c>
      <c r="Q428" s="86">
        <f t="shared" si="92"/>
        <v>0</v>
      </c>
      <c r="R428" s="7"/>
      <c r="S428" s="80">
        <f t="shared" si="104"/>
        <v>0</v>
      </c>
      <c r="T428" s="1"/>
    </row>
    <row r="429" spans="2:20" customFormat="1" x14ac:dyDescent="0.25">
      <c r="B429" s="20">
        <f t="shared" si="93"/>
        <v>396</v>
      </c>
      <c r="C429" s="71">
        <f t="shared" si="94"/>
        <v>12</v>
      </c>
      <c r="D429" s="16">
        <f t="shared" si="95"/>
        <v>2051</v>
      </c>
      <c r="E429" s="17">
        <f t="shared" si="96"/>
        <v>55488</v>
      </c>
      <c r="F429" s="1">
        <f t="shared" si="97"/>
        <v>0</v>
      </c>
      <c r="G429" s="1">
        <f t="shared" si="98"/>
        <v>0</v>
      </c>
      <c r="H429" s="1"/>
      <c r="I429" s="1">
        <f t="shared" si="99"/>
        <v>0</v>
      </c>
      <c r="J429" s="1">
        <f t="shared" si="100"/>
        <v>0</v>
      </c>
      <c r="K429" s="1">
        <f t="shared" si="101"/>
        <v>0</v>
      </c>
      <c r="L429" s="1"/>
      <c r="M429" s="19">
        <f t="shared" si="90"/>
        <v>0</v>
      </c>
      <c r="N429" s="1">
        <f t="shared" si="102"/>
        <v>0</v>
      </c>
      <c r="O429" s="1">
        <f t="shared" si="103"/>
        <v>0</v>
      </c>
      <c r="P429" s="16">
        <f t="shared" si="91"/>
        <v>33</v>
      </c>
      <c r="Q429" s="86">
        <f t="shared" si="92"/>
        <v>0</v>
      </c>
      <c r="R429" s="7"/>
      <c r="S429" s="80">
        <f t="shared" si="104"/>
        <v>0</v>
      </c>
      <c r="T429" s="1"/>
    </row>
    <row r="430" spans="2:20" customFormat="1" x14ac:dyDescent="0.25">
      <c r="B430" s="20">
        <f t="shared" si="93"/>
        <v>397</v>
      </c>
      <c r="C430" s="71">
        <f t="shared" si="94"/>
        <v>1</v>
      </c>
      <c r="D430" s="16">
        <f t="shared" si="95"/>
        <v>2052</v>
      </c>
      <c r="E430" s="17">
        <f t="shared" si="96"/>
        <v>55519</v>
      </c>
      <c r="F430" s="1">
        <f t="shared" si="97"/>
        <v>0</v>
      </c>
      <c r="G430" s="1">
        <f t="shared" si="98"/>
        <v>0</v>
      </c>
      <c r="H430" s="1"/>
      <c r="I430" s="1">
        <f t="shared" si="99"/>
        <v>0</v>
      </c>
      <c r="J430" s="1">
        <f t="shared" si="100"/>
        <v>0</v>
      </c>
      <c r="K430" s="1">
        <f t="shared" si="101"/>
        <v>0</v>
      </c>
      <c r="L430" s="1"/>
      <c r="M430" s="19">
        <f t="shared" si="90"/>
        <v>0</v>
      </c>
      <c r="N430" s="1">
        <f t="shared" si="102"/>
        <v>0</v>
      </c>
      <c r="O430" s="1">
        <f t="shared" si="103"/>
        <v>0</v>
      </c>
      <c r="P430" s="16">
        <f t="shared" si="91"/>
        <v>34</v>
      </c>
      <c r="Q430" s="86">
        <f t="shared" si="92"/>
        <v>0</v>
      </c>
      <c r="R430" s="7"/>
      <c r="S430" s="80">
        <f t="shared" si="104"/>
        <v>0</v>
      </c>
      <c r="T430" s="1"/>
    </row>
    <row r="431" spans="2:20" customFormat="1" x14ac:dyDescent="0.25">
      <c r="B431" s="20">
        <f t="shared" si="93"/>
        <v>398</v>
      </c>
      <c r="C431" s="71">
        <f t="shared" si="94"/>
        <v>2</v>
      </c>
      <c r="D431" s="16">
        <f t="shared" si="95"/>
        <v>2052</v>
      </c>
      <c r="E431" s="17">
        <f t="shared" si="96"/>
        <v>55550</v>
      </c>
      <c r="F431" s="1">
        <f t="shared" si="97"/>
        <v>0</v>
      </c>
      <c r="G431" s="1">
        <f t="shared" si="98"/>
        <v>0</v>
      </c>
      <c r="H431" s="1"/>
      <c r="I431" s="1">
        <f t="shared" si="99"/>
        <v>0</v>
      </c>
      <c r="J431" s="1">
        <f t="shared" si="100"/>
        <v>0</v>
      </c>
      <c r="K431" s="1">
        <f t="shared" si="101"/>
        <v>0</v>
      </c>
      <c r="L431" s="1"/>
      <c r="M431" s="19">
        <f t="shared" si="90"/>
        <v>0</v>
      </c>
      <c r="N431" s="1">
        <f t="shared" si="102"/>
        <v>0</v>
      </c>
      <c r="O431" s="1">
        <f t="shared" si="103"/>
        <v>0</v>
      </c>
      <c r="P431" s="16">
        <f t="shared" si="91"/>
        <v>34</v>
      </c>
      <c r="Q431" s="86">
        <f t="shared" si="92"/>
        <v>0</v>
      </c>
      <c r="R431" s="7"/>
      <c r="S431" s="80">
        <f t="shared" si="104"/>
        <v>0</v>
      </c>
      <c r="T431" s="1"/>
    </row>
    <row r="432" spans="2:20" customFormat="1" x14ac:dyDescent="0.25">
      <c r="B432" s="20">
        <f t="shared" si="93"/>
        <v>399</v>
      </c>
      <c r="C432" s="71">
        <f t="shared" si="94"/>
        <v>3</v>
      </c>
      <c r="D432" s="16">
        <f t="shared" si="95"/>
        <v>2052</v>
      </c>
      <c r="E432" s="17">
        <f t="shared" si="96"/>
        <v>55579</v>
      </c>
      <c r="F432" s="1">
        <f t="shared" si="97"/>
        <v>0</v>
      </c>
      <c r="G432" s="1">
        <f t="shared" si="98"/>
        <v>0</v>
      </c>
      <c r="H432" s="1"/>
      <c r="I432" s="1">
        <f t="shared" si="99"/>
        <v>0</v>
      </c>
      <c r="J432" s="1">
        <f t="shared" si="100"/>
        <v>0</v>
      </c>
      <c r="K432" s="1">
        <f t="shared" si="101"/>
        <v>0</v>
      </c>
      <c r="L432" s="1"/>
      <c r="M432" s="19">
        <f t="shared" si="90"/>
        <v>0</v>
      </c>
      <c r="N432" s="1">
        <f t="shared" si="102"/>
        <v>0</v>
      </c>
      <c r="O432" s="1">
        <f t="shared" si="103"/>
        <v>0</v>
      </c>
      <c r="P432" s="16">
        <f t="shared" si="91"/>
        <v>34</v>
      </c>
      <c r="Q432" s="86">
        <f t="shared" si="92"/>
        <v>0</v>
      </c>
      <c r="R432" s="7"/>
      <c r="S432" s="80">
        <f t="shared" si="104"/>
        <v>0</v>
      </c>
      <c r="T432" s="1"/>
    </row>
    <row r="433" spans="2:20" customFormat="1" x14ac:dyDescent="0.25">
      <c r="B433" s="20">
        <f t="shared" si="93"/>
        <v>400</v>
      </c>
      <c r="C433" s="71">
        <f t="shared" si="94"/>
        <v>4</v>
      </c>
      <c r="D433" s="16">
        <f t="shared" si="95"/>
        <v>2052</v>
      </c>
      <c r="E433" s="17">
        <f t="shared" si="96"/>
        <v>55610</v>
      </c>
      <c r="F433" s="1">
        <f t="shared" si="97"/>
        <v>0</v>
      </c>
      <c r="G433" s="1">
        <f t="shared" si="98"/>
        <v>0</v>
      </c>
      <c r="H433" s="1"/>
      <c r="I433" s="1">
        <f t="shared" si="99"/>
        <v>0</v>
      </c>
      <c r="J433" s="1">
        <f t="shared" si="100"/>
        <v>0</v>
      </c>
      <c r="K433" s="1">
        <f t="shared" si="101"/>
        <v>0</v>
      </c>
      <c r="L433" s="1"/>
      <c r="M433" s="19">
        <f t="shared" si="90"/>
        <v>0</v>
      </c>
      <c r="N433" s="1">
        <f t="shared" si="102"/>
        <v>0</v>
      </c>
      <c r="O433" s="1">
        <f t="shared" si="103"/>
        <v>0</v>
      </c>
      <c r="P433" s="16">
        <f t="shared" si="91"/>
        <v>34</v>
      </c>
      <c r="Q433" s="86">
        <f t="shared" si="92"/>
        <v>0</v>
      </c>
      <c r="R433" s="7"/>
      <c r="S433" s="80">
        <f t="shared" si="104"/>
        <v>0</v>
      </c>
      <c r="T433" s="1"/>
    </row>
    <row r="434" spans="2:20" customFormat="1" x14ac:dyDescent="0.25">
      <c r="B434" s="20">
        <f t="shared" si="93"/>
        <v>401</v>
      </c>
      <c r="C434" s="71">
        <f t="shared" si="94"/>
        <v>5</v>
      </c>
      <c r="D434" s="16">
        <f t="shared" si="95"/>
        <v>2052</v>
      </c>
      <c r="E434" s="17">
        <f t="shared" si="96"/>
        <v>55640</v>
      </c>
      <c r="F434" s="1">
        <f t="shared" si="97"/>
        <v>0</v>
      </c>
      <c r="G434" s="1">
        <f t="shared" si="98"/>
        <v>0</v>
      </c>
      <c r="H434" s="1"/>
      <c r="I434" s="1">
        <f t="shared" si="99"/>
        <v>0</v>
      </c>
      <c r="J434" s="1">
        <f t="shared" si="100"/>
        <v>0</v>
      </c>
      <c r="K434" s="1">
        <f t="shared" si="101"/>
        <v>0</v>
      </c>
      <c r="L434" s="1"/>
      <c r="M434" s="19">
        <f t="shared" si="90"/>
        <v>0</v>
      </c>
      <c r="N434" s="1">
        <f t="shared" si="102"/>
        <v>0</v>
      </c>
      <c r="O434" s="1">
        <f t="shared" si="103"/>
        <v>0</v>
      </c>
      <c r="P434" s="16">
        <f t="shared" si="91"/>
        <v>34</v>
      </c>
      <c r="Q434" s="86">
        <f t="shared" si="92"/>
        <v>0</v>
      </c>
      <c r="R434" s="7"/>
      <c r="S434" s="80">
        <f t="shared" si="104"/>
        <v>0</v>
      </c>
      <c r="T434" s="1"/>
    </row>
    <row r="435" spans="2:20" customFormat="1" x14ac:dyDescent="0.25">
      <c r="B435" s="20">
        <f t="shared" si="93"/>
        <v>402</v>
      </c>
      <c r="C435" s="71">
        <f t="shared" si="94"/>
        <v>6</v>
      </c>
      <c r="D435" s="16">
        <f t="shared" si="95"/>
        <v>2052</v>
      </c>
      <c r="E435" s="17">
        <f t="shared" si="96"/>
        <v>55671</v>
      </c>
      <c r="F435" s="1">
        <f t="shared" si="97"/>
        <v>0</v>
      </c>
      <c r="G435" s="1">
        <f t="shared" si="98"/>
        <v>0</v>
      </c>
      <c r="H435" s="1"/>
      <c r="I435" s="1">
        <f t="shared" si="99"/>
        <v>0</v>
      </c>
      <c r="J435" s="1">
        <f t="shared" si="100"/>
        <v>0</v>
      </c>
      <c r="K435" s="1">
        <f t="shared" si="101"/>
        <v>0</v>
      </c>
      <c r="L435" s="1"/>
      <c r="M435" s="19">
        <f t="shared" si="90"/>
        <v>0</v>
      </c>
      <c r="N435" s="1">
        <f t="shared" si="102"/>
        <v>0</v>
      </c>
      <c r="O435" s="1">
        <f t="shared" si="103"/>
        <v>0</v>
      </c>
      <c r="P435" s="16">
        <f t="shared" si="91"/>
        <v>34</v>
      </c>
      <c r="Q435" s="86">
        <f t="shared" si="92"/>
        <v>0</v>
      </c>
      <c r="R435" s="7"/>
      <c r="S435" s="80">
        <f t="shared" si="104"/>
        <v>0</v>
      </c>
      <c r="T435" s="1"/>
    </row>
    <row r="436" spans="2:20" customFormat="1" x14ac:dyDescent="0.25">
      <c r="B436" s="20">
        <f t="shared" si="93"/>
        <v>403</v>
      </c>
      <c r="C436" s="71">
        <f t="shared" si="94"/>
        <v>7</v>
      </c>
      <c r="D436" s="16">
        <f t="shared" si="95"/>
        <v>2052</v>
      </c>
      <c r="E436" s="17">
        <f t="shared" si="96"/>
        <v>55701</v>
      </c>
      <c r="F436" s="1">
        <f t="shared" si="97"/>
        <v>0</v>
      </c>
      <c r="G436" s="1">
        <f t="shared" si="98"/>
        <v>0</v>
      </c>
      <c r="H436" s="1"/>
      <c r="I436" s="1">
        <f t="shared" si="99"/>
        <v>0</v>
      </c>
      <c r="J436" s="1">
        <f t="shared" si="100"/>
        <v>0</v>
      </c>
      <c r="K436" s="1">
        <f t="shared" si="101"/>
        <v>0</v>
      </c>
      <c r="L436" s="1"/>
      <c r="M436" s="19">
        <f t="shared" si="90"/>
        <v>0</v>
      </c>
      <c r="N436" s="1">
        <f t="shared" si="102"/>
        <v>0</v>
      </c>
      <c r="O436" s="1">
        <f t="shared" si="103"/>
        <v>0</v>
      </c>
      <c r="P436" s="16">
        <f t="shared" si="91"/>
        <v>34</v>
      </c>
      <c r="Q436" s="86">
        <f t="shared" si="92"/>
        <v>0</v>
      </c>
      <c r="R436" s="7"/>
      <c r="S436" s="80">
        <f t="shared" si="104"/>
        <v>0</v>
      </c>
      <c r="T436" s="1"/>
    </row>
    <row r="437" spans="2:20" customFormat="1" x14ac:dyDescent="0.25">
      <c r="B437" s="20">
        <f t="shared" si="93"/>
        <v>404</v>
      </c>
      <c r="C437" s="71">
        <f t="shared" si="94"/>
        <v>8</v>
      </c>
      <c r="D437" s="16">
        <f t="shared" si="95"/>
        <v>2052</v>
      </c>
      <c r="E437" s="17">
        <f t="shared" si="96"/>
        <v>55732</v>
      </c>
      <c r="F437" s="1">
        <f t="shared" si="97"/>
        <v>0</v>
      </c>
      <c r="G437" s="1">
        <f t="shared" si="98"/>
        <v>0</v>
      </c>
      <c r="H437" s="1"/>
      <c r="I437" s="1">
        <f t="shared" si="99"/>
        <v>0</v>
      </c>
      <c r="J437" s="1">
        <f t="shared" si="100"/>
        <v>0</v>
      </c>
      <c r="K437" s="1">
        <f t="shared" si="101"/>
        <v>0</v>
      </c>
      <c r="L437" s="1"/>
      <c r="M437" s="19">
        <f t="shared" si="90"/>
        <v>0</v>
      </c>
      <c r="N437" s="1">
        <f t="shared" si="102"/>
        <v>0</v>
      </c>
      <c r="O437" s="1">
        <f t="shared" si="103"/>
        <v>0</v>
      </c>
      <c r="P437" s="16">
        <f t="shared" si="91"/>
        <v>34</v>
      </c>
      <c r="Q437" s="86">
        <f t="shared" si="92"/>
        <v>0</v>
      </c>
      <c r="R437" s="7"/>
      <c r="S437" s="80">
        <f t="shared" si="104"/>
        <v>0</v>
      </c>
      <c r="T437" s="1"/>
    </row>
    <row r="438" spans="2:20" customFormat="1" x14ac:dyDescent="0.25">
      <c r="B438" s="20">
        <f t="shared" si="93"/>
        <v>405</v>
      </c>
      <c r="C438" s="71">
        <f t="shared" si="94"/>
        <v>9</v>
      </c>
      <c r="D438" s="16">
        <f t="shared" si="95"/>
        <v>2052</v>
      </c>
      <c r="E438" s="17">
        <f t="shared" si="96"/>
        <v>55763</v>
      </c>
      <c r="F438" s="1">
        <f t="shared" si="97"/>
        <v>0</v>
      </c>
      <c r="G438" s="1">
        <f t="shared" si="98"/>
        <v>0</v>
      </c>
      <c r="H438" s="1"/>
      <c r="I438" s="1">
        <f t="shared" si="99"/>
        <v>0</v>
      </c>
      <c r="J438" s="1">
        <f t="shared" si="100"/>
        <v>0</v>
      </c>
      <c r="K438" s="1">
        <f t="shared" si="101"/>
        <v>0</v>
      </c>
      <c r="L438" s="1"/>
      <c r="M438" s="19">
        <f t="shared" si="90"/>
        <v>0</v>
      </c>
      <c r="N438" s="1">
        <f t="shared" si="102"/>
        <v>0</v>
      </c>
      <c r="O438" s="1">
        <f t="shared" si="103"/>
        <v>0</v>
      </c>
      <c r="P438" s="16">
        <f t="shared" si="91"/>
        <v>34</v>
      </c>
      <c r="Q438" s="86">
        <f t="shared" si="92"/>
        <v>0</v>
      </c>
      <c r="R438" s="7"/>
      <c r="S438" s="80">
        <f t="shared" si="104"/>
        <v>0</v>
      </c>
      <c r="T438" s="1"/>
    </row>
    <row r="439" spans="2:20" customFormat="1" x14ac:dyDescent="0.25">
      <c r="B439" s="20">
        <f t="shared" si="93"/>
        <v>406</v>
      </c>
      <c r="C439" s="71">
        <f t="shared" si="94"/>
        <v>10</v>
      </c>
      <c r="D439" s="16">
        <f t="shared" si="95"/>
        <v>2052</v>
      </c>
      <c r="E439" s="17">
        <f t="shared" si="96"/>
        <v>55793</v>
      </c>
      <c r="F439" s="1">
        <f t="shared" si="97"/>
        <v>0</v>
      </c>
      <c r="G439" s="1">
        <f t="shared" si="98"/>
        <v>0</v>
      </c>
      <c r="H439" s="1"/>
      <c r="I439" s="1">
        <f t="shared" si="99"/>
        <v>0</v>
      </c>
      <c r="J439" s="1">
        <f t="shared" si="100"/>
        <v>0</v>
      </c>
      <c r="K439" s="1">
        <f t="shared" si="101"/>
        <v>0</v>
      </c>
      <c r="L439" s="1"/>
      <c r="M439" s="19">
        <f t="shared" si="90"/>
        <v>0</v>
      </c>
      <c r="N439" s="1">
        <f t="shared" si="102"/>
        <v>0</v>
      </c>
      <c r="O439" s="1">
        <f t="shared" si="103"/>
        <v>0</v>
      </c>
      <c r="P439" s="16">
        <f t="shared" si="91"/>
        <v>34</v>
      </c>
      <c r="Q439" s="86">
        <f t="shared" si="92"/>
        <v>0</v>
      </c>
      <c r="R439" s="7"/>
      <c r="S439" s="80">
        <f t="shared" si="104"/>
        <v>0</v>
      </c>
      <c r="T439" s="1"/>
    </row>
    <row r="440" spans="2:20" customFormat="1" x14ac:dyDescent="0.25">
      <c r="B440" s="20">
        <f t="shared" si="93"/>
        <v>407</v>
      </c>
      <c r="C440" s="71">
        <f t="shared" si="94"/>
        <v>11</v>
      </c>
      <c r="D440" s="16">
        <f t="shared" si="95"/>
        <v>2052</v>
      </c>
      <c r="E440" s="17">
        <f t="shared" si="96"/>
        <v>55824</v>
      </c>
      <c r="F440" s="1">
        <f t="shared" si="97"/>
        <v>0</v>
      </c>
      <c r="G440" s="1">
        <f t="shared" si="98"/>
        <v>0</v>
      </c>
      <c r="H440" s="1"/>
      <c r="I440" s="1">
        <f t="shared" si="99"/>
        <v>0</v>
      </c>
      <c r="J440" s="1">
        <f t="shared" si="100"/>
        <v>0</v>
      </c>
      <c r="K440" s="1">
        <f t="shared" si="101"/>
        <v>0</v>
      </c>
      <c r="L440" s="1"/>
      <c r="M440" s="19">
        <f t="shared" si="90"/>
        <v>0</v>
      </c>
      <c r="N440" s="1">
        <f t="shared" si="102"/>
        <v>0</v>
      </c>
      <c r="O440" s="1">
        <f t="shared" si="103"/>
        <v>0</v>
      </c>
      <c r="P440" s="16">
        <f t="shared" si="91"/>
        <v>34</v>
      </c>
      <c r="Q440" s="86">
        <f t="shared" si="92"/>
        <v>0</v>
      </c>
      <c r="R440" s="7"/>
      <c r="S440" s="80">
        <f t="shared" si="104"/>
        <v>0</v>
      </c>
      <c r="T440" s="1"/>
    </row>
    <row r="441" spans="2:20" customFormat="1" x14ac:dyDescent="0.25">
      <c r="B441" s="20">
        <f t="shared" si="93"/>
        <v>408</v>
      </c>
      <c r="C441" s="71">
        <f t="shared" si="94"/>
        <v>12</v>
      </c>
      <c r="D441" s="16">
        <f t="shared" si="95"/>
        <v>2052</v>
      </c>
      <c r="E441" s="17">
        <f t="shared" si="96"/>
        <v>55854</v>
      </c>
      <c r="F441" s="1">
        <f t="shared" si="97"/>
        <v>0</v>
      </c>
      <c r="G441" s="1">
        <f t="shared" si="98"/>
        <v>0</v>
      </c>
      <c r="H441" s="1"/>
      <c r="I441" s="1">
        <f t="shared" si="99"/>
        <v>0</v>
      </c>
      <c r="J441" s="1">
        <f t="shared" si="100"/>
        <v>0</v>
      </c>
      <c r="K441" s="1">
        <f t="shared" si="101"/>
        <v>0</v>
      </c>
      <c r="L441" s="1"/>
      <c r="M441" s="19">
        <f t="shared" si="90"/>
        <v>0</v>
      </c>
      <c r="N441" s="1">
        <f t="shared" si="102"/>
        <v>0</v>
      </c>
      <c r="O441" s="1">
        <f t="shared" si="103"/>
        <v>0</v>
      </c>
      <c r="P441" s="16">
        <f t="shared" si="91"/>
        <v>34</v>
      </c>
      <c r="Q441" s="86">
        <f t="shared" si="92"/>
        <v>0</v>
      </c>
      <c r="R441" s="7"/>
      <c r="S441" s="80">
        <f t="shared" si="104"/>
        <v>0</v>
      </c>
      <c r="T441" s="1"/>
    </row>
    <row r="442" spans="2:20" customFormat="1" x14ac:dyDescent="0.25">
      <c r="B442" s="20">
        <f t="shared" si="93"/>
        <v>409</v>
      </c>
      <c r="C442" s="71">
        <f t="shared" si="94"/>
        <v>1</v>
      </c>
      <c r="D442" s="16">
        <f t="shared" si="95"/>
        <v>2053</v>
      </c>
      <c r="E442" s="17">
        <f t="shared" si="96"/>
        <v>55885</v>
      </c>
      <c r="F442" s="1">
        <f t="shared" si="97"/>
        <v>0</v>
      </c>
      <c r="G442" s="1">
        <f t="shared" si="98"/>
        <v>0</v>
      </c>
      <c r="H442" s="1"/>
      <c r="I442" s="1">
        <f t="shared" si="99"/>
        <v>0</v>
      </c>
      <c r="J442" s="1">
        <f t="shared" si="100"/>
        <v>0</v>
      </c>
      <c r="K442" s="1">
        <f t="shared" si="101"/>
        <v>0</v>
      </c>
      <c r="L442" s="1"/>
      <c r="M442" s="19">
        <f t="shared" si="90"/>
        <v>0</v>
      </c>
      <c r="N442" s="1">
        <f t="shared" si="102"/>
        <v>0</v>
      </c>
      <c r="O442" s="1">
        <f t="shared" si="103"/>
        <v>0</v>
      </c>
      <c r="P442" s="16">
        <f t="shared" si="91"/>
        <v>35</v>
      </c>
      <c r="Q442" s="86">
        <f t="shared" si="92"/>
        <v>0</v>
      </c>
      <c r="R442" s="7"/>
      <c r="S442" s="80">
        <f t="shared" si="104"/>
        <v>0</v>
      </c>
      <c r="T442" s="1"/>
    </row>
    <row r="443" spans="2:20" customFormat="1" x14ac:dyDescent="0.25">
      <c r="B443" s="20">
        <f t="shared" si="93"/>
        <v>410</v>
      </c>
      <c r="C443" s="71">
        <f t="shared" si="94"/>
        <v>2</v>
      </c>
      <c r="D443" s="16">
        <f t="shared" si="95"/>
        <v>2053</v>
      </c>
      <c r="E443" s="17">
        <f t="shared" si="96"/>
        <v>55916</v>
      </c>
      <c r="F443" s="1">
        <f t="shared" si="97"/>
        <v>0</v>
      </c>
      <c r="G443" s="1">
        <f t="shared" si="98"/>
        <v>0</v>
      </c>
      <c r="H443" s="1"/>
      <c r="I443" s="1">
        <f t="shared" si="99"/>
        <v>0</v>
      </c>
      <c r="J443" s="1">
        <f t="shared" si="100"/>
        <v>0</v>
      </c>
      <c r="K443" s="1">
        <f t="shared" si="101"/>
        <v>0</v>
      </c>
      <c r="L443" s="1"/>
      <c r="M443" s="19">
        <f t="shared" si="90"/>
        <v>0</v>
      </c>
      <c r="N443" s="1">
        <f t="shared" si="102"/>
        <v>0</v>
      </c>
      <c r="O443" s="1">
        <f t="shared" si="103"/>
        <v>0</v>
      </c>
      <c r="P443" s="16">
        <f t="shared" si="91"/>
        <v>35</v>
      </c>
      <c r="Q443" s="86">
        <f t="shared" si="92"/>
        <v>0</v>
      </c>
      <c r="R443" s="7"/>
      <c r="S443" s="80">
        <f t="shared" si="104"/>
        <v>0</v>
      </c>
      <c r="T443" s="1"/>
    </row>
    <row r="444" spans="2:20" customFormat="1" x14ac:dyDescent="0.25">
      <c r="B444" s="20">
        <f t="shared" si="93"/>
        <v>411</v>
      </c>
      <c r="C444" s="71">
        <f t="shared" si="94"/>
        <v>3</v>
      </c>
      <c r="D444" s="16">
        <f t="shared" si="95"/>
        <v>2053</v>
      </c>
      <c r="E444" s="17">
        <f t="shared" si="96"/>
        <v>55944</v>
      </c>
      <c r="F444" s="1">
        <f t="shared" si="97"/>
        <v>0</v>
      </c>
      <c r="G444" s="1">
        <f t="shared" si="98"/>
        <v>0</v>
      </c>
      <c r="H444" s="1"/>
      <c r="I444" s="1">
        <f t="shared" si="99"/>
        <v>0</v>
      </c>
      <c r="J444" s="1">
        <f t="shared" si="100"/>
        <v>0</v>
      </c>
      <c r="K444" s="1">
        <f t="shared" si="101"/>
        <v>0</v>
      </c>
      <c r="L444" s="1"/>
      <c r="M444" s="19">
        <f t="shared" si="90"/>
        <v>0</v>
      </c>
      <c r="N444" s="1">
        <f t="shared" si="102"/>
        <v>0</v>
      </c>
      <c r="O444" s="1">
        <f t="shared" si="103"/>
        <v>0</v>
      </c>
      <c r="P444" s="16">
        <f t="shared" si="91"/>
        <v>35</v>
      </c>
      <c r="Q444" s="86">
        <f t="shared" si="92"/>
        <v>0</v>
      </c>
      <c r="R444" s="7"/>
      <c r="S444" s="80">
        <f t="shared" si="104"/>
        <v>0</v>
      </c>
      <c r="T444" s="1"/>
    </row>
    <row r="445" spans="2:20" customFormat="1" x14ac:dyDescent="0.25">
      <c r="B445" s="20">
        <f t="shared" si="93"/>
        <v>412</v>
      </c>
      <c r="C445" s="71">
        <f t="shared" si="94"/>
        <v>4</v>
      </c>
      <c r="D445" s="16">
        <f t="shared" si="95"/>
        <v>2053</v>
      </c>
      <c r="E445" s="17">
        <f t="shared" si="96"/>
        <v>55975</v>
      </c>
      <c r="F445" s="1">
        <f t="shared" si="97"/>
        <v>0</v>
      </c>
      <c r="G445" s="1">
        <f t="shared" si="98"/>
        <v>0</v>
      </c>
      <c r="H445" s="1"/>
      <c r="I445" s="1">
        <f t="shared" si="99"/>
        <v>0</v>
      </c>
      <c r="J445" s="1">
        <f t="shared" si="100"/>
        <v>0</v>
      </c>
      <c r="K445" s="1">
        <f t="shared" si="101"/>
        <v>0</v>
      </c>
      <c r="L445" s="1"/>
      <c r="M445" s="19">
        <f t="shared" si="90"/>
        <v>0</v>
      </c>
      <c r="N445" s="1">
        <f t="shared" si="102"/>
        <v>0</v>
      </c>
      <c r="O445" s="1">
        <f t="shared" si="103"/>
        <v>0</v>
      </c>
      <c r="P445" s="16">
        <f t="shared" si="91"/>
        <v>35</v>
      </c>
      <c r="Q445" s="86">
        <f t="shared" si="92"/>
        <v>0</v>
      </c>
      <c r="R445" s="7"/>
      <c r="S445" s="80">
        <f t="shared" si="104"/>
        <v>0</v>
      </c>
      <c r="T445" s="1"/>
    </row>
    <row r="446" spans="2:20" customFormat="1" x14ac:dyDescent="0.25">
      <c r="B446" s="20">
        <f t="shared" si="93"/>
        <v>413</v>
      </c>
      <c r="C446" s="71">
        <f t="shared" si="94"/>
        <v>5</v>
      </c>
      <c r="D446" s="16">
        <f t="shared" si="95"/>
        <v>2053</v>
      </c>
      <c r="E446" s="17">
        <f t="shared" si="96"/>
        <v>56005</v>
      </c>
      <c r="F446" s="1">
        <f t="shared" si="97"/>
        <v>0</v>
      </c>
      <c r="G446" s="1">
        <f t="shared" si="98"/>
        <v>0</v>
      </c>
      <c r="H446" s="1"/>
      <c r="I446" s="1">
        <f t="shared" si="99"/>
        <v>0</v>
      </c>
      <c r="J446" s="1">
        <f t="shared" si="100"/>
        <v>0</v>
      </c>
      <c r="K446" s="1">
        <f t="shared" si="101"/>
        <v>0</v>
      </c>
      <c r="L446" s="1"/>
      <c r="M446" s="19">
        <f t="shared" si="90"/>
        <v>0</v>
      </c>
      <c r="N446" s="1">
        <f t="shared" si="102"/>
        <v>0</v>
      </c>
      <c r="O446" s="1">
        <f t="shared" si="103"/>
        <v>0</v>
      </c>
      <c r="P446" s="16">
        <f t="shared" si="91"/>
        <v>35</v>
      </c>
      <c r="Q446" s="86">
        <f t="shared" si="92"/>
        <v>0</v>
      </c>
      <c r="R446" s="7"/>
      <c r="S446" s="80">
        <f t="shared" si="104"/>
        <v>0</v>
      </c>
      <c r="T446" s="1"/>
    </row>
    <row r="447" spans="2:20" customFormat="1" x14ac:dyDescent="0.25">
      <c r="B447" s="20">
        <f t="shared" si="93"/>
        <v>414</v>
      </c>
      <c r="C447" s="71">
        <f t="shared" si="94"/>
        <v>6</v>
      </c>
      <c r="D447" s="16">
        <f t="shared" si="95"/>
        <v>2053</v>
      </c>
      <c r="E447" s="17">
        <f t="shared" si="96"/>
        <v>56036</v>
      </c>
      <c r="F447" s="1">
        <f t="shared" si="97"/>
        <v>0</v>
      </c>
      <c r="G447" s="1">
        <f t="shared" si="98"/>
        <v>0</v>
      </c>
      <c r="H447" s="1"/>
      <c r="I447" s="1">
        <f t="shared" si="99"/>
        <v>0</v>
      </c>
      <c r="J447" s="1">
        <f t="shared" si="100"/>
        <v>0</v>
      </c>
      <c r="K447" s="1">
        <f t="shared" si="101"/>
        <v>0</v>
      </c>
      <c r="L447" s="1"/>
      <c r="M447" s="19">
        <f t="shared" si="90"/>
        <v>0</v>
      </c>
      <c r="N447" s="1">
        <f t="shared" si="102"/>
        <v>0</v>
      </c>
      <c r="O447" s="1">
        <f t="shared" si="103"/>
        <v>0</v>
      </c>
      <c r="P447" s="16">
        <f t="shared" si="91"/>
        <v>35</v>
      </c>
      <c r="Q447" s="86">
        <f t="shared" si="92"/>
        <v>0</v>
      </c>
      <c r="R447" s="7"/>
      <c r="S447" s="80">
        <f t="shared" si="104"/>
        <v>0</v>
      </c>
      <c r="T447" s="1"/>
    </row>
    <row r="448" spans="2:20" customFormat="1" x14ac:dyDescent="0.25">
      <c r="B448" s="20">
        <f t="shared" si="93"/>
        <v>415</v>
      </c>
      <c r="C448" s="71">
        <f t="shared" si="94"/>
        <v>7</v>
      </c>
      <c r="D448" s="16">
        <f t="shared" si="95"/>
        <v>2053</v>
      </c>
      <c r="E448" s="17">
        <f t="shared" si="96"/>
        <v>56066</v>
      </c>
      <c r="F448" s="1">
        <f t="shared" si="97"/>
        <v>0</v>
      </c>
      <c r="G448" s="1">
        <f t="shared" si="98"/>
        <v>0</v>
      </c>
      <c r="H448" s="1"/>
      <c r="I448" s="1">
        <f t="shared" si="99"/>
        <v>0</v>
      </c>
      <c r="J448" s="1">
        <f t="shared" si="100"/>
        <v>0</v>
      </c>
      <c r="K448" s="1">
        <f t="shared" si="101"/>
        <v>0</v>
      </c>
      <c r="L448" s="1"/>
      <c r="M448" s="19">
        <f t="shared" si="90"/>
        <v>0</v>
      </c>
      <c r="N448" s="1">
        <f t="shared" si="102"/>
        <v>0</v>
      </c>
      <c r="O448" s="1">
        <f t="shared" si="103"/>
        <v>0</v>
      </c>
      <c r="P448" s="16">
        <f t="shared" si="91"/>
        <v>35</v>
      </c>
      <c r="Q448" s="86">
        <f t="shared" si="92"/>
        <v>0</v>
      </c>
      <c r="R448" s="7"/>
      <c r="S448" s="80">
        <f t="shared" si="104"/>
        <v>0</v>
      </c>
      <c r="T448" s="1"/>
    </row>
    <row r="449" spans="2:20" customFormat="1" x14ac:dyDescent="0.25">
      <c r="B449" s="20">
        <f t="shared" si="93"/>
        <v>416</v>
      </c>
      <c r="C449" s="71">
        <f t="shared" si="94"/>
        <v>8</v>
      </c>
      <c r="D449" s="16">
        <f t="shared" si="95"/>
        <v>2053</v>
      </c>
      <c r="E449" s="17">
        <f t="shared" si="96"/>
        <v>56097</v>
      </c>
      <c r="F449" s="1">
        <f t="shared" si="97"/>
        <v>0</v>
      </c>
      <c r="G449" s="1">
        <f t="shared" si="98"/>
        <v>0</v>
      </c>
      <c r="H449" s="1"/>
      <c r="I449" s="1">
        <f t="shared" si="99"/>
        <v>0</v>
      </c>
      <c r="J449" s="1">
        <f t="shared" si="100"/>
        <v>0</v>
      </c>
      <c r="K449" s="1">
        <f t="shared" si="101"/>
        <v>0</v>
      </c>
      <c r="L449" s="1"/>
      <c r="M449" s="19">
        <f t="shared" si="90"/>
        <v>0</v>
      </c>
      <c r="N449" s="1">
        <f t="shared" si="102"/>
        <v>0</v>
      </c>
      <c r="O449" s="1">
        <f t="shared" si="103"/>
        <v>0</v>
      </c>
      <c r="P449" s="16">
        <f t="shared" si="91"/>
        <v>35</v>
      </c>
      <c r="Q449" s="86">
        <f t="shared" si="92"/>
        <v>0</v>
      </c>
      <c r="R449" s="7"/>
      <c r="S449" s="80">
        <f t="shared" si="104"/>
        <v>0</v>
      </c>
      <c r="T449" s="1"/>
    </row>
    <row r="450" spans="2:20" customFormat="1" x14ac:dyDescent="0.25">
      <c r="B450" s="20">
        <f t="shared" si="93"/>
        <v>417</v>
      </c>
      <c r="C450" s="71">
        <f t="shared" si="94"/>
        <v>9</v>
      </c>
      <c r="D450" s="16">
        <f t="shared" si="95"/>
        <v>2053</v>
      </c>
      <c r="E450" s="17">
        <f t="shared" si="96"/>
        <v>56128</v>
      </c>
      <c r="F450" s="1">
        <f t="shared" si="97"/>
        <v>0</v>
      </c>
      <c r="G450" s="1">
        <f t="shared" si="98"/>
        <v>0</v>
      </c>
      <c r="H450" s="1"/>
      <c r="I450" s="1">
        <f t="shared" si="99"/>
        <v>0</v>
      </c>
      <c r="J450" s="1">
        <f t="shared" si="100"/>
        <v>0</v>
      </c>
      <c r="K450" s="1">
        <f t="shared" si="101"/>
        <v>0</v>
      </c>
      <c r="L450" s="1"/>
      <c r="M450" s="19">
        <f t="shared" si="90"/>
        <v>0</v>
      </c>
      <c r="N450" s="1">
        <f t="shared" si="102"/>
        <v>0</v>
      </c>
      <c r="O450" s="1">
        <f t="shared" si="103"/>
        <v>0</v>
      </c>
      <c r="P450" s="16">
        <f t="shared" si="91"/>
        <v>35</v>
      </c>
      <c r="Q450" s="86">
        <f t="shared" si="92"/>
        <v>0</v>
      </c>
      <c r="R450" s="7"/>
      <c r="S450" s="80">
        <f t="shared" si="104"/>
        <v>0</v>
      </c>
      <c r="T450" s="1"/>
    </row>
    <row r="451" spans="2:20" customFormat="1" x14ac:dyDescent="0.25">
      <c r="B451" s="20">
        <f t="shared" si="93"/>
        <v>418</v>
      </c>
      <c r="C451" s="71">
        <f t="shared" si="94"/>
        <v>10</v>
      </c>
      <c r="D451" s="16">
        <f t="shared" si="95"/>
        <v>2053</v>
      </c>
      <c r="E451" s="17">
        <f t="shared" si="96"/>
        <v>56158</v>
      </c>
      <c r="F451" s="1">
        <f t="shared" si="97"/>
        <v>0</v>
      </c>
      <c r="G451" s="1">
        <f t="shared" si="98"/>
        <v>0</v>
      </c>
      <c r="H451" s="1"/>
      <c r="I451" s="1">
        <f t="shared" si="99"/>
        <v>0</v>
      </c>
      <c r="J451" s="1">
        <f t="shared" si="100"/>
        <v>0</v>
      </c>
      <c r="K451" s="1">
        <f t="shared" si="101"/>
        <v>0</v>
      </c>
      <c r="L451" s="1"/>
      <c r="M451" s="19">
        <f t="shared" si="90"/>
        <v>0</v>
      </c>
      <c r="N451" s="1">
        <f t="shared" si="102"/>
        <v>0</v>
      </c>
      <c r="O451" s="1">
        <f t="shared" si="103"/>
        <v>0</v>
      </c>
      <c r="P451" s="16">
        <f t="shared" si="91"/>
        <v>35</v>
      </c>
      <c r="Q451" s="86">
        <f t="shared" si="92"/>
        <v>0</v>
      </c>
      <c r="R451" s="7"/>
      <c r="S451" s="80">
        <f t="shared" si="104"/>
        <v>0</v>
      </c>
      <c r="T451" s="1"/>
    </row>
    <row r="452" spans="2:20" customFormat="1" x14ac:dyDescent="0.25">
      <c r="B452" s="20">
        <f t="shared" si="93"/>
        <v>419</v>
      </c>
      <c r="C452" s="71">
        <f t="shared" si="94"/>
        <v>11</v>
      </c>
      <c r="D452" s="16">
        <f t="shared" si="95"/>
        <v>2053</v>
      </c>
      <c r="E452" s="17">
        <f t="shared" si="96"/>
        <v>56189</v>
      </c>
      <c r="F452" s="1">
        <f t="shared" si="97"/>
        <v>0</v>
      </c>
      <c r="G452" s="1">
        <f t="shared" si="98"/>
        <v>0</v>
      </c>
      <c r="H452" s="1"/>
      <c r="I452" s="1">
        <f t="shared" si="99"/>
        <v>0</v>
      </c>
      <c r="J452" s="1">
        <f t="shared" si="100"/>
        <v>0</v>
      </c>
      <c r="K452" s="1">
        <f t="shared" si="101"/>
        <v>0</v>
      </c>
      <c r="L452" s="1"/>
      <c r="M452" s="19">
        <f t="shared" si="90"/>
        <v>0</v>
      </c>
      <c r="N452" s="1">
        <f t="shared" si="102"/>
        <v>0</v>
      </c>
      <c r="O452" s="1">
        <f t="shared" si="103"/>
        <v>0</v>
      </c>
      <c r="P452" s="16">
        <f t="shared" si="91"/>
        <v>35</v>
      </c>
      <c r="Q452" s="86">
        <f t="shared" si="92"/>
        <v>0</v>
      </c>
      <c r="R452" s="7"/>
      <c r="S452" s="80">
        <f t="shared" si="104"/>
        <v>0</v>
      </c>
      <c r="T452" s="1"/>
    </row>
    <row r="453" spans="2:20" customFormat="1" x14ac:dyDescent="0.25">
      <c r="B453" s="20">
        <f t="shared" si="93"/>
        <v>420</v>
      </c>
      <c r="C453" s="71">
        <f t="shared" si="94"/>
        <v>12</v>
      </c>
      <c r="D453" s="16">
        <f t="shared" si="95"/>
        <v>2053</v>
      </c>
      <c r="E453" s="17">
        <f t="shared" si="96"/>
        <v>56219</v>
      </c>
      <c r="F453" s="1">
        <f t="shared" si="97"/>
        <v>0</v>
      </c>
      <c r="G453" s="1">
        <f t="shared" si="98"/>
        <v>0</v>
      </c>
      <c r="H453" s="1"/>
      <c r="I453" s="1">
        <f t="shared" si="99"/>
        <v>0</v>
      </c>
      <c r="J453" s="1">
        <f t="shared" si="100"/>
        <v>0</v>
      </c>
      <c r="K453" s="1">
        <f t="shared" si="101"/>
        <v>0</v>
      </c>
      <c r="L453" s="1"/>
      <c r="M453" s="19">
        <f t="shared" si="90"/>
        <v>0</v>
      </c>
      <c r="N453" s="1">
        <f t="shared" si="102"/>
        <v>0</v>
      </c>
      <c r="O453" s="1">
        <f t="shared" si="103"/>
        <v>0</v>
      </c>
      <c r="P453" s="16">
        <f t="shared" si="91"/>
        <v>35</v>
      </c>
      <c r="Q453" s="86">
        <f t="shared" si="92"/>
        <v>0</v>
      </c>
      <c r="R453" s="7"/>
      <c r="S453" s="80">
        <f t="shared" si="104"/>
        <v>0</v>
      </c>
      <c r="T453" s="1"/>
    </row>
    <row r="454" spans="2:20" customFormat="1" x14ac:dyDescent="0.25">
      <c r="B454" s="20">
        <f t="shared" si="93"/>
        <v>421</v>
      </c>
      <c r="C454" s="71">
        <f t="shared" si="94"/>
        <v>1</v>
      </c>
      <c r="D454" s="16">
        <f t="shared" si="95"/>
        <v>2054</v>
      </c>
      <c r="E454" s="17">
        <f t="shared" si="96"/>
        <v>56250</v>
      </c>
      <c r="F454" s="1">
        <f t="shared" si="97"/>
        <v>0</v>
      </c>
      <c r="G454" s="1">
        <f t="shared" si="98"/>
        <v>0</v>
      </c>
      <c r="H454" s="1"/>
      <c r="I454" s="1">
        <f t="shared" si="99"/>
        <v>0</v>
      </c>
      <c r="J454" s="1">
        <f t="shared" si="100"/>
        <v>0</v>
      </c>
      <c r="K454" s="1">
        <f t="shared" si="101"/>
        <v>0</v>
      </c>
      <c r="L454" s="1"/>
      <c r="M454" s="19">
        <f t="shared" si="90"/>
        <v>0</v>
      </c>
      <c r="N454" s="1">
        <f t="shared" si="102"/>
        <v>0</v>
      </c>
      <c r="O454" s="1">
        <f t="shared" si="103"/>
        <v>0</v>
      </c>
      <c r="P454" s="16">
        <f t="shared" si="91"/>
        <v>36</v>
      </c>
      <c r="Q454" s="86">
        <f t="shared" si="92"/>
        <v>0</v>
      </c>
      <c r="R454" s="7"/>
      <c r="S454" s="80">
        <f t="shared" si="104"/>
        <v>0</v>
      </c>
      <c r="T454" s="1"/>
    </row>
    <row r="455" spans="2:20" customFormat="1" x14ac:dyDescent="0.25">
      <c r="B455" s="20">
        <f t="shared" si="93"/>
        <v>422</v>
      </c>
      <c r="C455" s="71">
        <f t="shared" si="94"/>
        <v>2</v>
      </c>
      <c r="D455" s="16">
        <f t="shared" si="95"/>
        <v>2054</v>
      </c>
      <c r="E455" s="17">
        <f t="shared" si="96"/>
        <v>56281</v>
      </c>
      <c r="F455" s="1">
        <f t="shared" si="97"/>
        <v>0</v>
      </c>
      <c r="G455" s="1">
        <f t="shared" si="98"/>
        <v>0</v>
      </c>
      <c r="H455" s="1"/>
      <c r="I455" s="1">
        <f t="shared" si="99"/>
        <v>0</v>
      </c>
      <c r="J455" s="1">
        <f t="shared" si="100"/>
        <v>0</v>
      </c>
      <c r="K455" s="1">
        <f t="shared" si="101"/>
        <v>0</v>
      </c>
      <c r="L455" s="1"/>
      <c r="M455" s="19">
        <f t="shared" si="90"/>
        <v>0</v>
      </c>
      <c r="N455" s="1">
        <f t="shared" si="102"/>
        <v>0</v>
      </c>
      <c r="O455" s="1">
        <f t="shared" si="103"/>
        <v>0</v>
      </c>
      <c r="P455" s="16">
        <f t="shared" si="91"/>
        <v>36</v>
      </c>
      <c r="Q455" s="86">
        <f t="shared" si="92"/>
        <v>0</v>
      </c>
      <c r="R455" s="7"/>
      <c r="S455" s="80">
        <f t="shared" si="104"/>
        <v>0</v>
      </c>
      <c r="T455" s="1"/>
    </row>
    <row r="456" spans="2:20" customFormat="1" x14ac:dyDescent="0.25">
      <c r="B456" s="20">
        <f t="shared" si="93"/>
        <v>423</v>
      </c>
      <c r="C456" s="71">
        <f t="shared" si="94"/>
        <v>3</v>
      </c>
      <c r="D456" s="16">
        <f t="shared" si="95"/>
        <v>2054</v>
      </c>
      <c r="E456" s="17">
        <f t="shared" si="96"/>
        <v>56309</v>
      </c>
      <c r="F456" s="1">
        <f t="shared" si="97"/>
        <v>0</v>
      </c>
      <c r="G456" s="1">
        <f t="shared" si="98"/>
        <v>0</v>
      </c>
      <c r="H456" s="1"/>
      <c r="I456" s="1">
        <f t="shared" si="99"/>
        <v>0</v>
      </c>
      <c r="J456" s="1">
        <f t="shared" si="100"/>
        <v>0</v>
      </c>
      <c r="K456" s="1">
        <f t="shared" si="101"/>
        <v>0</v>
      </c>
      <c r="L456" s="1"/>
      <c r="M456" s="19">
        <f t="shared" si="90"/>
        <v>0</v>
      </c>
      <c r="N456" s="1">
        <f t="shared" si="102"/>
        <v>0</v>
      </c>
      <c r="O456" s="1">
        <f t="shared" si="103"/>
        <v>0</v>
      </c>
      <c r="P456" s="16">
        <f t="shared" si="91"/>
        <v>36</v>
      </c>
      <c r="Q456" s="86">
        <f t="shared" si="92"/>
        <v>0</v>
      </c>
      <c r="R456" s="7"/>
      <c r="S456" s="80">
        <f t="shared" si="104"/>
        <v>0</v>
      </c>
      <c r="T456" s="1"/>
    </row>
    <row r="457" spans="2:20" customFormat="1" x14ac:dyDescent="0.25">
      <c r="B457" s="20">
        <f t="shared" si="93"/>
        <v>424</v>
      </c>
      <c r="C457" s="71">
        <f t="shared" si="94"/>
        <v>4</v>
      </c>
      <c r="D457" s="16">
        <f t="shared" si="95"/>
        <v>2054</v>
      </c>
      <c r="E457" s="17">
        <f t="shared" si="96"/>
        <v>56340</v>
      </c>
      <c r="F457" s="1">
        <f t="shared" si="97"/>
        <v>0</v>
      </c>
      <c r="G457" s="1">
        <f t="shared" si="98"/>
        <v>0</v>
      </c>
      <c r="H457" s="1"/>
      <c r="I457" s="1">
        <f t="shared" si="99"/>
        <v>0</v>
      </c>
      <c r="J457" s="1">
        <f t="shared" si="100"/>
        <v>0</v>
      </c>
      <c r="K457" s="1">
        <f t="shared" si="101"/>
        <v>0</v>
      </c>
      <c r="L457" s="1"/>
      <c r="M457" s="19">
        <f t="shared" si="90"/>
        <v>0</v>
      </c>
      <c r="N457" s="1">
        <f t="shared" si="102"/>
        <v>0</v>
      </c>
      <c r="O457" s="1">
        <f t="shared" si="103"/>
        <v>0</v>
      </c>
      <c r="P457" s="16">
        <f t="shared" si="91"/>
        <v>36</v>
      </c>
      <c r="Q457" s="86">
        <f t="shared" si="92"/>
        <v>0</v>
      </c>
      <c r="R457" s="7"/>
      <c r="S457" s="80">
        <f t="shared" si="104"/>
        <v>0</v>
      </c>
      <c r="T457" s="1"/>
    </row>
    <row r="458" spans="2:20" customFormat="1" x14ac:dyDescent="0.25">
      <c r="B458" s="20">
        <f t="shared" si="93"/>
        <v>425</v>
      </c>
      <c r="C458" s="71">
        <f t="shared" si="94"/>
        <v>5</v>
      </c>
      <c r="D458" s="16">
        <f t="shared" si="95"/>
        <v>2054</v>
      </c>
      <c r="E458" s="17">
        <f t="shared" si="96"/>
        <v>56370</v>
      </c>
      <c r="F458" s="1">
        <f t="shared" si="97"/>
        <v>0</v>
      </c>
      <c r="G458" s="1">
        <f t="shared" si="98"/>
        <v>0</v>
      </c>
      <c r="H458" s="1"/>
      <c r="I458" s="1">
        <f t="shared" si="99"/>
        <v>0</v>
      </c>
      <c r="J458" s="1">
        <f t="shared" si="100"/>
        <v>0</v>
      </c>
      <c r="K458" s="1">
        <f t="shared" si="101"/>
        <v>0</v>
      </c>
      <c r="L458" s="1"/>
      <c r="M458" s="19">
        <f t="shared" si="90"/>
        <v>0</v>
      </c>
      <c r="N458" s="1">
        <f t="shared" si="102"/>
        <v>0</v>
      </c>
      <c r="O458" s="1">
        <f t="shared" si="103"/>
        <v>0</v>
      </c>
      <c r="P458" s="16">
        <f t="shared" si="91"/>
        <v>36</v>
      </c>
      <c r="Q458" s="86">
        <f t="shared" si="92"/>
        <v>0</v>
      </c>
      <c r="R458" s="7"/>
      <c r="S458" s="80">
        <f t="shared" si="104"/>
        <v>0</v>
      </c>
      <c r="T458" s="1"/>
    </row>
    <row r="459" spans="2:20" customFormat="1" x14ac:dyDescent="0.25">
      <c r="B459" s="20">
        <f t="shared" si="93"/>
        <v>426</v>
      </c>
      <c r="C459" s="71">
        <f t="shared" si="94"/>
        <v>6</v>
      </c>
      <c r="D459" s="16">
        <f t="shared" si="95"/>
        <v>2054</v>
      </c>
      <c r="E459" s="17">
        <f t="shared" si="96"/>
        <v>56401</v>
      </c>
      <c r="F459" s="1">
        <f t="shared" si="97"/>
        <v>0</v>
      </c>
      <c r="G459" s="1">
        <f t="shared" si="98"/>
        <v>0</v>
      </c>
      <c r="H459" s="1"/>
      <c r="I459" s="1">
        <f t="shared" si="99"/>
        <v>0</v>
      </c>
      <c r="J459" s="1">
        <f t="shared" si="100"/>
        <v>0</v>
      </c>
      <c r="K459" s="1">
        <f t="shared" si="101"/>
        <v>0</v>
      </c>
      <c r="L459" s="1"/>
      <c r="M459" s="19">
        <f t="shared" si="90"/>
        <v>0</v>
      </c>
      <c r="N459" s="1">
        <f t="shared" si="102"/>
        <v>0</v>
      </c>
      <c r="O459" s="1">
        <f t="shared" si="103"/>
        <v>0</v>
      </c>
      <c r="P459" s="16">
        <f t="shared" si="91"/>
        <v>36</v>
      </c>
      <c r="Q459" s="86">
        <f t="shared" si="92"/>
        <v>0</v>
      </c>
      <c r="R459" s="7"/>
      <c r="S459" s="80">
        <f t="shared" si="104"/>
        <v>0</v>
      </c>
      <c r="T459" s="1"/>
    </row>
    <row r="460" spans="2:20" customFormat="1" x14ac:dyDescent="0.25">
      <c r="B460" s="20">
        <f t="shared" si="93"/>
        <v>427</v>
      </c>
      <c r="C460" s="71">
        <f t="shared" si="94"/>
        <v>7</v>
      </c>
      <c r="D460" s="16">
        <f t="shared" si="95"/>
        <v>2054</v>
      </c>
      <c r="E460" s="17">
        <f t="shared" si="96"/>
        <v>56431</v>
      </c>
      <c r="F460" s="1">
        <f t="shared" si="97"/>
        <v>0</v>
      </c>
      <c r="G460" s="1">
        <f t="shared" si="98"/>
        <v>0</v>
      </c>
      <c r="H460" s="1"/>
      <c r="I460" s="1">
        <f t="shared" si="99"/>
        <v>0</v>
      </c>
      <c r="J460" s="1">
        <f t="shared" si="100"/>
        <v>0</v>
      </c>
      <c r="K460" s="1">
        <f t="shared" si="101"/>
        <v>0</v>
      </c>
      <c r="L460" s="1"/>
      <c r="M460" s="19">
        <f t="shared" si="90"/>
        <v>0</v>
      </c>
      <c r="N460" s="1">
        <f t="shared" si="102"/>
        <v>0</v>
      </c>
      <c r="O460" s="1">
        <f t="shared" si="103"/>
        <v>0</v>
      </c>
      <c r="P460" s="16">
        <f t="shared" si="91"/>
        <v>36</v>
      </c>
      <c r="Q460" s="86">
        <f t="shared" si="92"/>
        <v>0</v>
      </c>
      <c r="R460" s="7"/>
      <c r="S460" s="80">
        <f t="shared" si="104"/>
        <v>0</v>
      </c>
      <c r="T460" s="1"/>
    </row>
    <row r="461" spans="2:20" customFormat="1" x14ac:dyDescent="0.25">
      <c r="B461" s="20">
        <f t="shared" si="93"/>
        <v>428</v>
      </c>
      <c r="C461" s="71">
        <f t="shared" si="94"/>
        <v>8</v>
      </c>
      <c r="D461" s="16">
        <f t="shared" si="95"/>
        <v>2054</v>
      </c>
      <c r="E461" s="17">
        <f t="shared" si="96"/>
        <v>56462</v>
      </c>
      <c r="F461" s="1">
        <f t="shared" si="97"/>
        <v>0</v>
      </c>
      <c r="G461" s="1">
        <f t="shared" si="98"/>
        <v>0</v>
      </c>
      <c r="H461" s="1"/>
      <c r="I461" s="1">
        <f t="shared" si="99"/>
        <v>0</v>
      </c>
      <c r="J461" s="1">
        <f t="shared" si="100"/>
        <v>0</v>
      </c>
      <c r="K461" s="1">
        <f t="shared" si="101"/>
        <v>0</v>
      </c>
      <c r="L461" s="1"/>
      <c r="M461" s="19">
        <f t="shared" si="90"/>
        <v>0</v>
      </c>
      <c r="N461" s="1">
        <f t="shared" si="102"/>
        <v>0</v>
      </c>
      <c r="O461" s="1">
        <f t="shared" si="103"/>
        <v>0</v>
      </c>
      <c r="P461" s="16">
        <f t="shared" si="91"/>
        <v>36</v>
      </c>
      <c r="Q461" s="86">
        <f t="shared" si="92"/>
        <v>0</v>
      </c>
      <c r="R461" s="7"/>
      <c r="S461" s="80">
        <f t="shared" si="104"/>
        <v>0</v>
      </c>
      <c r="T461" s="1"/>
    </row>
    <row r="462" spans="2:20" customFormat="1" x14ac:dyDescent="0.25">
      <c r="B462" s="20">
        <f t="shared" si="93"/>
        <v>429</v>
      </c>
      <c r="C462" s="71">
        <f t="shared" si="94"/>
        <v>9</v>
      </c>
      <c r="D462" s="16">
        <f t="shared" si="95"/>
        <v>2054</v>
      </c>
      <c r="E462" s="17">
        <f t="shared" si="96"/>
        <v>56493</v>
      </c>
      <c r="F462" s="1">
        <f t="shared" si="97"/>
        <v>0</v>
      </c>
      <c r="G462" s="1">
        <f t="shared" si="98"/>
        <v>0</v>
      </c>
      <c r="H462" s="1"/>
      <c r="I462" s="1">
        <f t="shared" si="99"/>
        <v>0</v>
      </c>
      <c r="J462" s="1">
        <f t="shared" si="100"/>
        <v>0</v>
      </c>
      <c r="K462" s="1">
        <f t="shared" si="101"/>
        <v>0</v>
      </c>
      <c r="L462" s="1"/>
      <c r="M462" s="19">
        <f t="shared" si="90"/>
        <v>0</v>
      </c>
      <c r="N462" s="1">
        <f t="shared" si="102"/>
        <v>0</v>
      </c>
      <c r="O462" s="1">
        <f t="shared" si="103"/>
        <v>0</v>
      </c>
      <c r="P462" s="16">
        <f t="shared" si="91"/>
        <v>36</v>
      </c>
      <c r="Q462" s="86">
        <f t="shared" si="92"/>
        <v>0</v>
      </c>
      <c r="R462" s="7"/>
      <c r="S462" s="80">
        <f t="shared" si="104"/>
        <v>0</v>
      </c>
      <c r="T462" s="1"/>
    </row>
    <row r="463" spans="2:20" customFormat="1" x14ac:dyDescent="0.25">
      <c r="B463" s="20">
        <f t="shared" si="93"/>
        <v>430</v>
      </c>
      <c r="C463" s="71">
        <f t="shared" si="94"/>
        <v>10</v>
      </c>
      <c r="D463" s="16">
        <f t="shared" si="95"/>
        <v>2054</v>
      </c>
      <c r="E463" s="17">
        <f t="shared" si="96"/>
        <v>56523</v>
      </c>
      <c r="F463" s="1">
        <f t="shared" si="97"/>
        <v>0</v>
      </c>
      <c r="G463" s="1">
        <f t="shared" si="98"/>
        <v>0</v>
      </c>
      <c r="H463" s="1"/>
      <c r="I463" s="1">
        <f t="shared" si="99"/>
        <v>0</v>
      </c>
      <c r="J463" s="1">
        <f t="shared" si="100"/>
        <v>0</v>
      </c>
      <c r="K463" s="1">
        <f t="shared" si="101"/>
        <v>0</v>
      </c>
      <c r="L463" s="1"/>
      <c r="M463" s="19">
        <f t="shared" si="90"/>
        <v>0</v>
      </c>
      <c r="N463" s="1">
        <f t="shared" si="102"/>
        <v>0</v>
      </c>
      <c r="O463" s="1">
        <f t="shared" si="103"/>
        <v>0</v>
      </c>
      <c r="P463" s="16">
        <f t="shared" si="91"/>
        <v>36</v>
      </c>
      <c r="Q463" s="86">
        <f t="shared" si="92"/>
        <v>0</v>
      </c>
      <c r="R463" s="7"/>
      <c r="S463" s="80">
        <f t="shared" si="104"/>
        <v>0</v>
      </c>
      <c r="T463" s="1"/>
    </row>
    <row r="464" spans="2:20" customFormat="1" x14ac:dyDescent="0.25">
      <c r="B464" s="20">
        <f t="shared" si="93"/>
        <v>431</v>
      </c>
      <c r="C464" s="71">
        <f t="shared" si="94"/>
        <v>11</v>
      </c>
      <c r="D464" s="16">
        <f t="shared" si="95"/>
        <v>2054</v>
      </c>
      <c r="E464" s="17">
        <f t="shared" si="96"/>
        <v>56554</v>
      </c>
      <c r="F464" s="1">
        <f t="shared" si="97"/>
        <v>0</v>
      </c>
      <c r="G464" s="1">
        <f t="shared" si="98"/>
        <v>0</v>
      </c>
      <c r="H464" s="1"/>
      <c r="I464" s="1">
        <f t="shared" si="99"/>
        <v>0</v>
      </c>
      <c r="J464" s="1">
        <f t="shared" si="100"/>
        <v>0</v>
      </c>
      <c r="K464" s="1">
        <f t="shared" si="101"/>
        <v>0</v>
      </c>
      <c r="L464" s="1"/>
      <c r="M464" s="19">
        <f t="shared" si="90"/>
        <v>0</v>
      </c>
      <c r="N464" s="1">
        <f t="shared" si="102"/>
        <v>0</v>
      </c>
      <c r="O464" s="1">
        <f t="shared" si="103"/>
        <v>0</v>
      </c>
      <c r="P464" s="16">
        <f t="shared" si="91"/>
        <v>36</v>
      </c>
      <c r="Q464" s="86">
        <f t="shared" si="92"/>
        <v>0</v>
      </c>
      <c r="R464" s="7"/>
      <c r="S464" s="80">
        <f t="shared" si="104"/>
        <v>0</v>
      </c>
      <c r="T464" s="1"/>
    </row>
    <row r="465" spans="2:20" customFormat="1" x14ac:dyDescent="0.25">
      <c r="B465" s="20">
        <f t="shared" si="93"/>
        <v>432</v>
      </c>
      <c r="C465" s="71">
        <f t="shared" si="94"/>
        <v>12</v>
      </c>
      <c r="D465" s="16">
        <f t="shared" si="95"/>
        <v>2054</v>
      </c>
      <c r="E465" s="17">
        <f t="shared" si="96"/>
        <v>56584</v>
      </c>
      <c r="F465" s="1">
        <f t="shared" si="97"/>
        <v>0</v>
      </c>
      <c r="G465" s="1">
        <f t="shared" si="98"/>
        <v>0</v>
      </c>
      <c r="H465" s="1"/>
      <c r="I465" s="1">
        <f t="shared" si="99"/>
        <v>0</v>
      </c>
      <c r="J465" s="1">
        <f t="shared" si="100"/>
        <v>0</v>
      </c>
      <c r="K465" s="1">
        <f t="shared" si="101"/>
        <v>0</v>
      </c>
      <c r="L465" s="1"/>
      <c r="M465" s="19">
        <f t="shared" si="90"/>
        <v>0</v>
      </c>
      <c r="N465" s="1">
        <f t="shared" si="102"/>
        <v>0</v>
      </c>
      <c r="O465" s="1">
        <f t="shared" si="103"/>
        <v>0</v>
      </c>
      <c r="P465" s="16">
        <f t="shared" si="91"/>
        <v>36</v>
      </c>
      <c r="Q465" s="86">
        <f t="shared" si="92"/>
        <v>0</v>
      </c>
      <c r="R465" s="7"/>
      <c r="S465" s="80">
        <f t="shared" si="104"/>
        <v>0</v>
      </c>
      <c r="T465" s="1"/>
    </row>
    <row r="466" spans="2:20" customFormat="1" x14ac:dyDescent="0.25">
      <c r="B466" s="20">
        <f t="shared" si="93"/>
        <v>433</v>
      </c>
      <c r="C466" s="71">
        <f t="shared" si="94"/>
        <v>1</v>
      </c>
      <c r="D466" s="16">
        <f t="shared" si="95"/>
        <v>2055</v>
      </c>
      <c r="E466" s="17">
        <f t="shared" si="96"/>
        <v>56615</v>
      </c>
      <c r="F466" s="1">
        <f t="shared" si="97"/>
        <v>0</v>
      </c>
      <c r="G466" s="1">
        <f t="shared" si="98"/>
        <v>0</v>
      </c>
      <c r="H466" s="1"/>
      <c r="I466" s="1">
        <f t="shared" si="99"/>
        <v>0</v>
      </c>
      <c r="J466" s="1">
        <f t="shared" si="100"/>
        <v>0</v>
      </c>
      <c r="K466" s="1">
        <f t="shared" si="101"/>
        <v>0</v>
      </c>
      <c r="L466" s="1"/>
      <c r="M466" s="19">
        <f t="shared" si="90"/>
        <v>0</v>
      </c>
      <c r="N466" s="1">
        <f t="shared" si="102"/>
        <v>0</v>
      </c>
      <c r="O466" s="1">
        <f t="shared" si="103"/>
        <v>0</v>
      </c>
      <c r="P466" s="16">
        <f t="shared" si="91"/>
        <v>37</v>
      </c>
      <c r="Q466" s="86">
        <f t="shared" si="92"/>
        <v>0</v>
      </c>
      <c r="R466" s="7"/>
      <c r="S466" s="80">
        <f t="shared" si="104"/>
        <v>0</v>
      </c>
      <c r="T466" s="1"/>
    </row>
    <row r="467" spans="2:20" customFormat="1" x14ac:dyDescent="0.25">
      <c r="B467" s="20">
        <f t="shared" si="93"/>
        <v>434</v>
      </c>
      <c r="C467" s="71">
        <f t="shared" si="94"/>
        <v>2</v>
      </c>
      <c r="D467" s="16">
        <f t="shared" si="95"/>
        <v>2055</v>
      </c>
      <c r="E467" s="17">
        <f t="shared" si="96"/>
        <v>56646</v>
      </c>
      <c r="F467" s="1">
        <f t="shared" si="97"/>
        <v>0</v>
      </c>
      <c r="G467" s="1">
        <f t="shared" si="98"/>
        <v>0</v>
      </c>
      <c r="H467" s="1"/>
      <c r="I467" s="1">
        <f t="shared" si="99"/>
        <v>0</v>
      </c>
      <c r="J467" s="1">
        <f t="shared" si="100"/>
        <v>0</v>
      </c>
      <c r="K467" s="1">
        <f t="shared" si="101"/>
        <v>0</v>
      </c>
      <c r="L467" s="1"/>
      <c r="M467" s="19">
        <f t="shared" si="90"/>
        <v>0</v>
      </c>
      <c r="N467" s="1">
        <f t="shared" si="102"/>
        <v>0</v>
      </c>
      <c r="O467" s="1">
        <f t="shared" si="103"/>
        <v>0</v>
      </c>
      <c r="P467" s="16">
        <f t="shared" si="91"/>
        <v>37</v>
      </c>
      <c r="Q467" s="86">
        <f t="shared" si="92"/>
        <v>0</v>
      </c>
      <c r="R467" s="7"/>
      <c r="S467" s="80">
        <f t="shared" si="104"/>
        <v>0</v>
      </c>
      <c r="T467" s="1"/>
    </row>
    <row r="468" spans="2:20" customFormat="1" x14ac:dyDescent="0.25">
      <c r="B468" s="20">
        <f t="shared" si="93"/>
        <v>435</v>
      </c>
      <c r="C468" s="71">
        <f t="shared" si="94"/>
        <v>3</v>
      </c>
      <c r="D468" s="16">
        <f t="shared" si="95"/>
        <v>2055</v>
      </c>
      <c r="E468" s="17">
        <f t="shared" si="96"/>
        <v>56674</v>
      </c>
      <c r="F468" s="1">
        <f t="shared" si="97"/>
        <v>0</v>
      </c>
      <c r="G468" s="1">
        <f t="shared" si="98"/>
        <v>0</v>
      </c>
      <c r="H468" s="1"/>
      <c r="I468" s="1">
        <f t="shared" si="99"/>
        <v>0</v>
      </c>
      <c r="J468" s="1">
        <f t="shared" si="100"/>
        <v>0</v>
      </c>
      <c r="K468" s="1">
        <f t="shared" si="101"/>
        <v>0</v>
      </c>
      <c r="L468" s="1"/>
      <c r="M468" s="19">
        <f t="shared" si="90"/>
        <v>0</v>
      </c>
      <c r="N468" s="1">
        <f t="shared" si="102"/>
        <v>0</v>
      </c>
      <c r="O468" s="1">
        <f t="shared" si="103"/>
        <v>0</v>
      </c>
      <c r="P468" s="16">
        <f t="shared" si="91"/>
        <v>37</v>
      </c>
      <c r="Q468" s="86">
        <f t="shared" si="92"/>
        <v>0</v>
      </c>
      <c r="R468" s="7"/>
      <c r="S468" s="80">
        <f t="shared" si="104"/>
        <v>0</v>
      </c>
      <c r="T468" s="1"/>
    </row>
    <row r="469" spans="2:20" customFormat="1" x14ac:dyDescent="0.25">
      <c r="B469" s="20">
        <f t="shared" si="93"/>
        <v>436</v>
      </c>
      <c r="C469" s="71">
        <f t="shared" si="94"/>
        <v>4</v>
      </c>
      <c r="D469" s="16">
        <f t="shared" si="95"/>
        <v>2055</v>
      </c>
      <c r="E469" s="17">
        <f t="shared" si="96"/>
        <v>56705</v>
      </c>
      <c r="F469" s="1">
        <f t="shared" si="97"/>
        <v>0</v>
      </c>
      <c r="G469" s="1">
        <f t="shared" si="98"/>
        <v>0</v>
      </c>
      <c r="H469" s="1"/>
      <c r="I469" s="1">
        <f t="shared" si="99"/>
        <v>0</v>
      </c>
      <c r="J469" s="1">
        <f t="shared" si="100"/>
        <v>0</v>
      </c>
      <c r="K469" s="1">
        <f t="shared" si="101"/>
        <v>0</v>
      </c>
      <c r="L469" s="1"/>
      <c r="M469" s="19">
        <f t="shared" si="90"/>
        <v>0</v>
      </c>
      <c r="N469" s="1">
        <f t="shared" si="102"/>
        <v>0</v>
      </c>
      <c r="O469" s="1">
        <f t="shared" si="103"/>
        <v>0</v>
      </c>
      <c r="P469" s="16">
        <f t="shared" si="91"/>
        <v>37</v>
      </c>
      <c r="Q469" s="86">
        <f t="shared" si="92"/>
        <v>0</v>
      </c>
      <c r="R469" s="7"/>
      <c r="S469" s="80">
        <f t="shared" si="104"/>
        <v>0</v>
      </c>
      <c r="T469" s="1"/>
    </row>
    <row r="470" spans="2:20" customFormat="1" x14ac:dyDescent="0.25">
      <c r="B470" s="20">
        <f t="shared" si="93"/>
        <v>437</v>
      </c>
      <c r="C470" s="71">
        <f t="shared" si="94"/>
        <v>5</v>
      </c>
      <c r="D470" s="16">
        <f t="shared" si="95"/>
        <v>2055</v>
      </c>
      <c r="E470" s="17">
        <f t="shared" si="96"/>
        <v>56735</v>
      </c>
      <c r="F470" s="1">
        <f t="shared" si="97"/>
        <v>0</v>
      </c>
      <c r="G470" s="1">
        <f t="shared" si="98"/>
        <v>0</v>
      </c>
      <c r="H470" s="1"/>
      <c r="I470" s="1">
        <f t="shared" si="99"/>
        <v>0</v>
      </c>
      <c r="J470" s="1">
        <f t="shared" si="100"/>
        <v>0</v>
      </c>
      <c r="K470" s="1">
        <f t="shared" si="101"/>
        <v>0</v>
      </c>
      <c r="L470" s="1"/>
      <c r="M470" s="19">
        <f t="shared" si="90"/>
        <v>0</v>
      </c>
      <c r="N470" s="1">
        <f t="shared" si="102"/>
        <v>0</v>
      </c>
      <c r="O470" s="1">
        <f t="shared" si="103"/>
        <v>0</v>
      </c>
      <c r="P470" s="16">
        <f t="shared" si="91"/>
        <v>37</v>
      </c>
      <c r="Q470" s="86">
        <f t="shared" si="92"/>
        <v>0</v>
      </c>
      <c r="R470" s="7"/>
      <c r="S470" s="80">
        <f t="shared" si="104"/>
        <v>0</v>
      </c>
      <c r="T470" s="1"/>
    </row>
    <row r="471" spans="2:20" customFormat="1" x14ac:dyDescent="0.25">
      <c r="B471" s="20">
        <f t="shared" si="93"/>
        <v>438</v>
      </c>
      <c r="C471" s="71">
        <f t="shared" si="94"/>
        <v>6</v>
      </c>
      <c r="D471" s="16">
        <f t="shared" si="95"/>
        <v>2055</v>
      </c>
      <c r="E471" s="17">
        <f t="shared" si="96"/>
        <v>56766</v>
      </c>
      <c r="F471" s="1">
        <f t="shared" si="97"/>
        <v>0</v>
      </c>
      <c r="G471" s="1">
        <f t="shared" si="98"/>
        <v>0</v>
      </c>
      <c r="H471" s="1"/>
      <c r="I471" s="1">
        <f t="shared" si="99"/>
        <v>0</v>
      </c>
      <c r="J471" s="1">
        <f t="shared" si="100"/>
        <v>0</v>
      </c>
      <c r="K471" s="1">
        <f t="shared" si="101"/>
        <v>0</v>
      </c>
      <c r="L471" s="1"/>
      <c r="M471" s="19">
        <f t="shared" si="90"/>
        <v>0</v>
      </c>
      <c r="N471" s="1">
        <f t="shared" si="102"/>
        <v>0</v>
      </c>
      <c r="O471" s="1">
        <f t="shared" si="103"/>
        <v>0</v>
      </c>
      <c r="P471" s="16">
        <f t="shared" si="91"/>
        <v>37</v>
      </c>
      <c r="Q471" s="86">
        <f t="shared" si="92"/>
        <v>0</v>
      </c>
      <c r="R471" s="7"/>
      <c r="S471" s="80">
        <f t="shared" si="104"/>
        <v>0</v>
      </c>
      <c r="T471" s="1"/>
    </row>
    <row r="472" spans="2:20" customFormat="1" x14ac:dyDescent="0.25">
      <c r="B472" s="20">
        <f t="shared" si="93"/>
        <v>439</v>
      </c>
      <c r="C472" s="71">
        <f t="shared" si="94"/>
        <v>7</v>
      </c>
      <c r="D472" s="16">
        <f t="shared" si="95"/>
        <v>2055</v>
      </c>
      <c r="E472" s="17">
        <f t="shared" si="96"/>
        <v>56796</v>
      </c>
      <c r="F472" s="1">
        <f t="shared" si="97"/>
        <v>0</v>
      </c>
      <c r="G472" s="1">
        <f t="shared" si="98"/>
        <v>0</v>
      </c>
      <c r="H472" s="1"/>
      <c r="I472" s="1">
        <f t="shared" si="99"/>
        <v>0</v>
      </c>
      <c r="J472" s="1">
        <f t="shared" si="100"/>
        <v>0</v>
      </c>
      <c r="K472" s="1">
        <f t="shared" si="101"/>
        <v>0</v>
      </c>
      <c r="L472" s="1"/>
      <c r="M472" s="19">
        <f t="shared" si="90"/>
        <v>0</v>
      </c>
      <c r="N472" s="1">
        <f t="shared" si="102"/>
        <v>0</v>
      </c>
      <c r="O472" s="1">
        <f t="shared" si="103"/>
        <v>0</v>
      </c>
      <c r="P472" s="16">
        <f t="shared" si="91"/>
        <v>37</v>
      </c>
      <c r="Q472" s="86">
        <f t="shared" si="92"/>
        <v>0</v>
      </c>
      <c r="R472" s="7"/>
      <c r="S472" s="80">
        <f t="shared" si="104"/>
        <v>0</v>
      </c>
      <c r="T472" s="1"/>
    </row>
    <row r="473" spans="2:20" customFormat="1" x14ac:dyDescent="0.25">
      <c r="B473" s="20">
        <f t="shared" si="93"/>
        <v>440</v>
      </c>
      <c r="C473" s="71">
        <f t="shared" si="94"/>
        <v>8</v>
      </c>
      <c r="D473" s="16">
        <f t="shared" si="95"/>
        <v>2055</v>
      </c>
      <c r="E473" s="17">
        <f t="shared" si="96"/>
        <v>56827</v>
      </c>
      <c r="F473" s="1">
        <f t="shared" si="97"/>
        <v>0</v>
      </c>
      <c r="G473" s="1">
        <f t="shared" si="98"/>
        <v>0</v>
      </c>
      <c r="H473" s="1"/>
      <c r="I473" s="1">
        <f t="shared" si="99"/>
        <v>0</v>
      </c>
      <c r="J473" s="1">
        <f t="shared" si="100"/>
        <v>0</v>
      </c>
      <c r="K473" s="1">
        <f t="shared" si="101"/>
        <v>0</v>
      </c>
      <c r="L473" s="1"/>
      <c r="M473" s="19">
        <f t="shared" si="90"/>
        <v>0</v>
      </c>
      <c r="N473" s="1">
        <f t="shared" si="102"/>
        <v>0</v>
      </c>
      <c r="O473" s="1">
        <f t="shared" si="103"/>
        <v>0</v>
      </c>
      <c r="P473" s="16">
        <f t="shared" si="91"/>
        <v>37</v>
      </c>
      <c r="Q473" s="86">
        <f t="shared" si="92"/>
        <v>0</v>
      </c>
      <c r="R473" s="7"/>
      <c r="S473" s="80">
        <f t="shared" si="104"/>
        <v>0</v>
      </c>
      <c r="T473" s="1"/>
    </row>
    <row r="474" spans="2:20" customFormat="1" x14ac:dyDescent="0.25">
      <c r="B474" s="20">
        <f t="shared" si="93"/>
        <v>441</v>
      </c>
      <c r="C474" s="71">
        <f t="shared" si="94"/>
        <v>9</v>
      </c>
      <c r="D474" s="16">
        <f t="shared" si="95"/>
        <v>2055</v>
      </c>
      <c r="E474" s="17">
        <f t="shared" si="96"/>
        <v>56858</v>
      </c>
      <c r="F474" s="1">
        <f t="shared" si="97"/>
        <v>0</v>
      </c>
      <c r="G474" s="1">
        <f t="shared" si="98"/>
        <v>0</v>
      </c>
      <c r="H474" s="1"/>
      <c r="I474" s="1">
        <f t="shared" si="99"/>
        <v>0</v>
      </c>
      <c r="J474" s="1">
        <f t="shared" si="100"/>
        <v>0</v>
      </c>
      <c r="K474" s="1">
        <f t="shared" si="101"/>
        <v>0</v>
      </c>
      <c r="L474" s="1"/>
      <c r="M474" s="19">
        <f t="shared" si="90"/>
        <v>0</v>
      </c>
      <c r="N474" s="1">
        <f t="shared" si="102"/>
        <v>0</v>
      </c>
      <c r="O474" s="1">
        <f t="shared" si="103"/>
        <v>0</v>
      </c>
      <c r="P474" s="16">
        <f t="shared" si="91"/>
        <v>37</v>
      </c>
      <c r="Q474" s="86">
        <f t="shared" si="92"/>
        <v>0</v>
      </c>
      <c r="R474" s="7"/>
      <c r="S474" s="80">
        <f t="shared" si="104"/>
        <v>0</v>
      </c>
      <c r="T474" s="1"/>
    </row>
    <row r="475" spans="2:20" customFormat="1" x14ac:dyDescent="0.25">
      <c r="B475" s="20">
        <f t="shared" si="93"/>
        <v>442</v>
      </c>
      <c r="C475" s="71">
        <f t="shared" si="94"/>
        <v>10</v>
      </c>
      <c r="D475" s="16">
        <f t="shared" si="95"/>
        <v>2055</v>
      </c>
      <c r="E475" s="17">
        <f t="shared" si="96"/>
        <v>56888</v>
      </c>
      <c r="F475" s="1">
        <f t="shared" si="97"/>
        <v>0</v>
      </c>
      <c r="G475" s="1">
        <f t="shared" si="98"/>
        <v>0</v>
      </c>
      <c r="H475" s="1"/>
      <c r="I475" s="1">
        <f t="shared" si="99"/>
        <v>0</v>
      </c>
      <c r="J475" s="1">
        <f t="shared" si="100"/>
        <v>0</v>
      </c>
      <c r="K475" s="1">
        <f t="shared" si="101"/>
        <v>0</v>
      </c>
      <c r="L475" s="1"/>
      <c r="M475" s="19">
        <f t="shared" si="90"/>
        <v>0</v>
      </c>
      <c r="N475" s="1">
        <f t="shared" si="102"/>
        <v>0</v>
      </c>
      <c r="O475" s="1">
        <f t="shared" si="103"/>
        <v>0</v>
      </c>
      <c r="P475" s="16">
        <f t="shared" si="91"/>
        <v>37</v>
      </c>
      <c r="Q475" s="86">
        <f t="shared" si="92"/>
        <v>0</v>
      </c>
      <c r="R475" s="7"/>
      <c r="S475" s="80">
        <f t="shared" si="104"/>
        <v>0</v>
      </c>
      <c r="T475" s="1"/>
    </row>
    <row r="476" spans="2:20" customFormat="1" x14ac:dyDescent="0.25">
      <c r="B476" s="20">
        <f t="shared" si="93"/>
        <v>443</v>
      </c>
      <c r="C476" s="71">
        <f t="shared" si="94"/>
        <v>11</v>
      </c>
      <c r="D476" s="16">
        <f t="shared" si="95"/>
        <v>2055</v>
      </c>
      <c r="E476" s="17">
        <f t="shared" si="96"/>
        <v>56919</v>
      </c>
      <c r="F476" s="1">
        <f t="shared" si="97"/>
        <v>0</v>
      </c>
      <c r="G476" s="1">
        <f t="shared" si="98"/>
        <v>0</v>
      </c>
      <c r="H476" s="1"/>
      <c r="I476" s="1">
        <f t="shared" si="99"/>
        <v>0</v>
      </c>
      <c r="J476" s="1">
        <f t="shared" si="100"/>
        <v>0</v>
      </c>
      <c r="K476" s="1">
        <f t="shared" si="101"/>
        <v>0</v>
      </c>
      <c r="L476" s="1"/>
      <c r="M476" s="19">
        <f t="shared" si="90"/>
        <v>0</v>
      </c>
      <c r="N476" s="1">
        <f t="shared" si="102"/>
        <v>0</v>
      </c>
      <c r="O476" s="1">
        <f t="shared" si="103"/>
        <v>0</v>
      </c>
      <c r="P476" s="16">
        <f t="shared" si="91"/>
        <v>37</v>
      </c>
      <c r="Q476" s="86">
        <f t="shared" si="92"/>
        <v>0</v>
      </c>
      <c r="R476" s="7"/>
      <c r="S476" s="80">
        <f t="shared" si="104"/>
        <v>0</v>
      </c>
      <c r="T476" s="1"/>
    </row>
    <row r="477" spans="2:20" customFormat="1" x14ac:dyDescent="0.25">
      <c r="B477" s="20">
        <f t="shared" si="93"/>
        <v>444</v>
      </c>
      <c r="C477" s="71">
        <f t="shared" si="94"/>
        <v>12</v>
      </c>
      <c r="D477" s="16">
        <f t="shared" si="95"/>
        <v>2055</v>
      </c>
      <c r="E477" s="17">
        <f t="shared" si="96"/>
        <v>56949</v>
      </c>
      <c r="F477" s="1">
        <f t="shared" si="97"/>
        <v>0</v>
      </c>
      <c r="G477" s="1">
        <f t="shared" si="98"/>
        <v>0</v>
      </c>
      <c r="H477" s="1"/>
      <c r="I477" s="1">
        <f t="shared" si="99"/>
        <v>0</v>
      </c>
      <c r="J477" s="1">
        <f t="shared" si="100"/>
        <v>0</v>
      </c>
      <c r="K477" s="1">
        <f t="shared" si="101"/>
        <v>0</v>
      </c>
      <c r="L477" s="1"/>
      <c r="M477" s="19">
        <f t="shared" si="90"/>
        <v>0</v>
      </c>
      <c r="N477" s="1">
        <f t="shared" si="102"/>
        <v>0</v>
      </c>
      <c r="O477" s="1">
        <f t="shared" si="103"/>
        <v>0</v>
      </c>
      <c r="P477" s="16">
        <f t="shared" si="91"/>
        <v>37</v>
      </c>
      <c r="Q477" s="86">
        <f t="shared" si="92"/>
        <v>0</v>
      </c>
      <c r="R477" s="7"/>
      <c r="S477" s="80">
        <f t="shared" si="104"/>
        <v>0</v>
      </c>
      <c r="T477" s="1"/>
    </row>
    <row r="478" spans="2:20" customFormat="1" x14ac:dyDescent="0.25">
      <c r="B478" s="20">
        <f t="shared" si="93"/>
        <v>445</v>
      </c>
      <c r="C478" s="71">
        <f t="shared" si="94"/>
        <v>1</v>
      </c>
      <c r="D478" s="16">
        <f t="shared" si="95"/>
        <v>2056</v>
      </c>
      <c r="E478" s="17">
        <f t="shared" si="96"/>
        <v>56980</v>
      </c>
      <c r="F478" s="1">
        <f t="shared" si="97"/>
        <v>0</v>
      </c>
      <c r="G478" s="1">
        <f t="shared" si="98"/>
        <v>0</v>
      </c>
      <c r="H478" s="1"/>
      <c r="I478" s="1">
        <f t="shared" si="99"/>
        <v>0</v>
      </c>
      <c r="J478" s="1">
        <f t="shared" si="100"/>
        <v>0</v>
      </c>
      <c r="K478" s="1">
        <f t="shared" si="101"/>
        <v>0</v>
      </c>
      <c r="L478" s="1"/>
      <c r="M478" s="19">
        <f t="shared" si="90"/>
        <v>0</v>
      </c>
      <c r="N478" s="1">
        <f t="shared" si="102"/>
        <v>0</v>
      </c>
      <c r="O478" s="1">
        <f t="shared" si="103"/>
        <v>0</v>
      </c>
      <c r="P478" s="16">
        <f t="shared" si="91"/>
        <v>38</v>
      </c>
      <c r="Q478" s="86">
        <f t="shared" si="92"/>
        <v>0</v>
      </c>
      <c r="R478" s="7"/>
      <c r="S478" s="80">
        <f t="shared" si="104"/>
        <v>0</v>
      </c>
      <c r="T478" s="1"/>
    </row>
    <row r="479" spans="2:20" customFormat="1" x14ac:dyDescent="0.25">
      <c r="B479" s="20">
        <f t="shared" si="93"/>
        <v>446</v>
      </c>
      <c r="C479" s="71">
        <f t="shared" si="94"/>
        <v>2</v>
      </c>
      <c r="D479" s="16">
        <f t="shared" si="95"/>
        <v>2056</v>
      </c>
      <c r="E479" s="17">
        <f t="shared" si="96"/>
        <v>57011</v>
      </c>
      <c r="F479" s="1">
        <f t="shared" si="97"/>
        <v>0</v>
      </c>
      <c r="G479" s="1">
        <f t="shared" si="98"/>
        <v>0</v>
      </c>
      <c r="H479" s="1"/>
      <c r="I479" s="1">
        <f t="shared" si="99"/>
        <v>0</v>
      </c>
      <c r="J479" s="1">
        <f t="shared" si="100"/>
        <v>0</v>
      </c>
      <c r="K479" s="1">
        <f t="shared" si="101"/>
        <v>0</v>
      </c>
      <c r="L479" s="1"/>
      <c r="M479" s="19">
        <f t="shared" si="90"/>
        <v>0</v>
      </c>
      <c r="N479" s="1">
        <f t="shared" si="102"/>
        <v>0</v>
      </c>
      <c r="O479" s="1">
        <f t="shared" si="103"/>
        <v>0</v>
      </c>
      <c r="P479" s="16">
        <f t="shared" si="91"/>
        <v>38</v>
      </c>
      <c r="Q479" s="86">
        <f t="shared" si="92"/>
        <v>0</v>
      </c>
      <c r="R479" s="7"/>
      <c r="S479" s="80">
        <f t="shared" si="104"/>
        <v>0</v>
      </c>
      <c r="T479" s="1"/>
    </row>
    <row r="480" spans="2:20" customFormat="1" x14ac:dyDescent="0.25">
      <c r="B480" s="20">
        <f t="shared" si="93"/>
        <v>447</v>
      </c>
      <c r="C480" s="71">
        <f t="shared" si="94"/>
        <v>3</v>
      </c>
      <c r="D480" s="16">
        <f t="shared" si="95"/>
        <v>2056</v>
      </c>
      <c r="E480" s="17">
        <f t="shared" si="96"/>
        <v>57040</v>
      </c>
      <c r="F480" s="1">
        <f t="shared" si="97"/>
        <v>0</v>
      </c>
      <c r="G480" s="1">
        <f t="shared" si="98"/>
        <v>0</v>
      </c>
      <c r="H480" s="1"/>
      <c r="I480" s="1">
        <f t="shared" si="99"/>
        <v>0</v>
      </c>
      <c r="J480" s="1">
        <f t="shared" si="100"/>
        <v>0</v>
      </c>
      <c r="K480" s="1">
        <f t="shared" si="101"/>
        <v>0</v>
      </c>
      <c r="L480" s="1"/>
      <c r="M480" s="19">
        <f t="shared" si="90"/>
        <v>0</v>
      </c>
      <c r="N480" s="1">
        <f t="shared" si="102"/>
        <v>0</v>
      </c>
      <c r="O480" s="1">
        <f t="shared" si="103"/>
        <v>0</v>
      </c>
      <c r="P480" s="16">
        <f t="shared" si="91"/>
        <v>38</v>
      </c>
      <c r="Q480" s="86">
        <f t="shared" si="92"/>
        <v>0</v>
      </c>
      <c r="R480" s="7"/>
      <c r="S480" s="80">
        <f t="shared" si="104"/>
        <v>0</v>
      </c>
      <c r="T480" s="1"/>
    </row>
    <row r="481" spans="2:20" customFormat="1" x14ac:dyDescent="0.25">
      <c r="B481" s="20">
        <f t="shared" si="93"/>
        <v>448</v>
      </c>
      <c r="C481" s="71">
        <f t="shared" si="94"/>
        <v>4</v>
      </c>
      <c r="D481" s="16">
        <f t="shared" si="95"/>
        <v>2056</v>
      </c>
      <c r="E481" s="17">
        <f t="shared" si="96"/>
        <v>57071</v>
      </c>
      <c r="F481" s="1">
        <f t="shared" si="97"/>
        <v>0</v>
      </c>
      <c r="G481" s="1">
        <f t="shared" si="98"/>
        <v>0</v>
      </c>
      <c r="H481" s="1"/>
      <c r="I481" s="1">
        <f t="shared" si="99"/>
        <v>0</v>
      </c>
      <c r="J481" s="1">
        <f t="shared" si="100"/>
        <v>0</v>
      </c>
      <c r="K481" s="1">
        <f t="shared" si="101"/>
        <v>0</v>
      </c>
      <c r="L481" s="1"/>
      <c r="M481" s="19">
        <f t="shared" si="90"/>
        <v>0</v>
      </c>
      <c r="N481" s="1">
        <f t="shared" si="102"/>
        <v>0</v>
      </c>
      <c r="O481" s="1">
        <f t="shared" si="103"/>
        <v>0</v>
      </c>
      <c r="P481" s="16">
        <f t="shared" si="91"/>
        <v>38</v>
      </c>
      <c r="Q481" s="86">
        <f t="shared" si="92"/>
        <v>0</v>
      </c>
      <c r="R481" s="7"/>
      <c r="S481" s="80">
        <f t="shared" si="104"/>
        <v>0</v>
      </c>
      <c r="T481" s="1"/>
    </row>
    <row r="482" spans="2:20" customFormat="1" x14ac:dyDescent="0.25">
      <c r="B482" s="20">
        <f t="shared" si="93"/>
        <v>449</v>
      </c>
      <c r="C482" s="71">
        <f t="shared" si="94"/>
        <v>5</v>
      </c>
      <c r="D482" s="16">
        <f t="shared" si="95"/>
        <v>2056</v>
      </c>
      <c r="E482" s="17">
        <f t="shared" si="96"/>
        <v>57101</v>
      </c>
      <c r="F482" s="1">
        <f t="shared" si="97"/>
        <v>0</v>
      </c>
      <c r="G482" s="1">
        <f t="shared" si="98"/>
        <v>0</v>
      </c>
      <c r="H482" s="1"/>
      <c r="I482" s="1">
        <f t="shared" si="99"/>
        <v>0</v>
      </c>
      <c r="J482" s="1">
        <f t="shared" si="100"/>
        <v>0</v>
      </c>
      <c r="K482" s="1">
        <f t="shared" si="101"/>
        <v>0</v>
      </c>
      <c r="L482" s="1"/>
      <c r="M482" s="19">
        <f t="shared" ref="M482:M511" si="105">IF(O481&gt;$N$14,IF(O481&gt;=(I482+$N$14),$N$14,(O481-I482)),0)</f>
        <v>0</v>
      </c>
      <c r="N482" s="1">
        <f t="shared" si="102"/>
        <v>0</v>
      </c>
      <c r="O482" s="1">
        <f t="shared" si="103"/>
        <v>0</v>
      </c>
      <c r="P482" s="16">
        <f t="shared" ref="P482:P545" si="106">ROUND(DATEDIF($E$34,E482,"y"),1)+1</f>
        <v>38</v>
      </c>
      <c r="Q482" s="86">
        <f t="shared" ref="Q482:Q545" si="107">IF(AND(O482=0,F482&gt;0),"Final Payment# " &amp; B482 &amp; "; Year #" &amp; P482 &amp; "; Date: " &amp; TEXT(E482,"m/d/yyyy"),0)</f>
        <v>0</v>
      </c>
      <c r="R482" s="7"/>
      <c r="S482" s="80">
        <f t="shared" si="104"/>
        <v>0</v>
      </c>
      <c r="T482" s="1"/>
    </row>
    <row r="483" spans="2:20" customFormat="1" x14ac:dyDescent="0.25">
      <c r="B483" s="20">
        <f t="shared" ref="B483:B546" si="108">+B482+1</f>
        <v>450</v>
      </c>
      <c r="C483" s="71">
        <f t="shared" ref="C483:C546" si="109">IF(C482&gt;=(12.99999-12/$K$13), 1,  C482+12/$K$13)</f>
        <v>6</v>
      </c>
      <c r="D483" s="16">
        <f t="shared" ref="D483:D511" si="110">IF(AND(C483=1, B483&gt;1),D482+1,D482)</f>
        <v>2056</v>
      </c>
      <c r="E483" s="17">
        <f t="shared" ref="E483:E546" si="111">DATE(D483,TRUNC(C483),1+(C483-TRUNC(C483))* (IF(TRUNC(C483)=2,28.5,IF(OR(TRUNC(C483)=1,TRUNC(C483)=3,TRUNC(C483)=5,TRUNC(C483)=7,TRUNC(C483)=8,TRUNC(C483)=10,TRUNC(C483)=12),31,30))))</f>
        <v>57132</v>
      </c>
      <c r="F483" s="1">
        <f t="shared" ref="F483:F546" si="112">ROUND(IF(O482&gt;0,($F$14/($K$13*100)*O482),0),2)</f>
        <v>0</v>
      </c>
      <c r="G483" s="1">
        <f t="shared" ref="G483:G546" si="113">ROUND(IF(O482&gt;0,+F483+G482,0),2)</f>
        <v>0</v>
      </c>
      <c r="H483" s="1"/>
      <c r="I483" s="1">
        <f t="shared" ref="I483:I546" si="114">ROUND(IF(O482&gt;0,IF(O482&gt;($K$14+F483),$K$14-F483,O482),0),2)</f>
        <v>0</v>
      </c>
      <c r="J483" s="1">
        <f t="shared" ref="J483:J546" si="115">ROUND(IF(O482&gt;0,+J482+I483+M483,0),2)</f>
        <v>0</v>
      </c>
      <c r="K483" s="1">
        <f t="shared" ref="K483:K546" si="116">ROUND(IF(O482&gt;0,J483+G483,0),2)</f>
        <v>0</v>
      </c>
      <c r="L483" s="1"/>
      <c r="M483" s="19">
        <f t="shared" si="105"/>
        <v>0</v>
      </c>
      <c r="N483" s="1">
        <f t="shared" ref="N483:N546" si="117">ROUND(IF(O482&gt;0,+N482-I483,0),2)</f>
        <v>0</v>
      </c>
      <c r="O483" s="1">
        <f t="shared" ref="O483:O546" si="118">ROUND(IF(O482&gt;0,(+O482-I483-M483),0),2)</f>
        <v>0</v>
      </c>
      <c r="P483" s="16">
        <f t="shared" si="106"/>
        <v>38</v>
      </c>
      <c r="Q483" s="86">
        <f t="shared" si="107"/>
        <v>0</v>
      </c>
      <c r="R483" s="7"/>
      <c r="S483" s="80">
        <f t="shared" ref="S483:S511" si="119">F483+I483+M483</f>
        <v>0</v>
      </c>
      <c r="T483" s="1"/>
    </row>
    <row r="484" spans="2:20" customFormat="1" x14ac:dyDescent="0.25">
      <c r="B484" s="20">
        <f t="shared" si="108"/>
        <v>451</v>
      </c>
      <c r="C484" s="71">
        <f t="shared" si="109"/>
        <v>7</v>
      </c>
      <c r="D484" s="16">
        <f t="shared" si="110"/>
        <v>2056</v>
      </c>
      <c r="E484" s="17">
        <f t="shared" si="111"/>
        <v>57162</v>
      </c>
      <c r="F484" s="1">
        <f t="shared" si="112"/>
        <v>0</v>
      </c>
      <c r="G484" s="1">
        <f t="shared" si="113"/>
        <v>0</v>
      </c>
      <c r="H484" s="1"/>
      <c r="I484" s="1">
        <f t="shared" si="114"/>
        <v>0</v>
      </c>
      <c r="J484" s="1">
        <f t="shared" si="115"/>
        <v>0</v>
      </c>
      <c r="K484" s="1">
        <f t="shared" si="116"/>
        <v>0</v>
      </c>
      <c r="L484" s="1"/>
      <c r="M484" s="19">
        <f t="shared" si="105"/>
        <v>0</v>
      </c>
      <c r="N484" s="1">
        <f t="shared" si="117"/>
        <v>0</v>
      </c>
      <c r="O484" s="1">
        <f t="shared" si="118"/>
        <v>0</v>
      </c>
      <c r="P484" s="16">
        <f t="shared" si="106"/>
        <v>38</v>
      </c>
      <c r="Q484" s="86">
        <f t="shared" si="107"/>
        <v>0</v>
      </c>
      <c r="R484" s="7"/>
      <c r="S484" s="80">
        <f t="shared" si="119"/>
        <v>0</v>
      </c>
      <c r="T484" s="1"/>
    </row>
    <row r="485" spans="2:20" customFormat="1" x14ac:dyDescent="0.25">
      <c r="B485" s="20">
        <f t="shared" si="108"/>
        <v>452</v>
      </c>
      <c r="C485" s="71">
        <f t="shared" si="109"/>
        <v>8</v>
      </c>
      <c r="D485" s="16">
        <f t="shared" si="110"/>
        <v>2056</v>
      </c>
      <c r="E485" s="17">
        <f t="shared" si="111"/>
        <v>57193</v>
      </c>
      <c r="F485" s="1">
        <f t="shared" si="112"/>
        <v>0</v>
      </c>
      <c r="G485" s="1">
        <f t="shared" si="113"/>
        <v>0</v>
      </c>
      <c r="H485" s="1"/>
      <c r="I485" s="1">
        <f t="shared" si="114"/>
        <v>0</v>
      </c>
      <c r="J485" s="1">
        <f t="shared" si="115"/>
        <v>0</v>
      </c>
      <c r="K485" s="1">
        <f t="shared" si="116"/>
        <v>0</v>
      </c>
      <c r="L485" s="1"/>
      <c r="M485" s="19">
        <f t="shared" si="105"/>
        <v>0</v>
      </c>
      <c r="N485" s="1">
        <f t="shared" si="117"/>
        <v>0</v>
      </c>
      <c r="O485" s="1">
        <f t="shared" si="118"/>
        <v>0</v>
      </c>
      <c r="P485" s="16">
        <f t="shared" si="106"/>
        <v>38</v>
      </c>
      <c r="Q485" s="86">
        <f t="shared" si="107"/>
        <v>0</v>
      </c>
      <c r="R485" s="7"/>
      <c r="S485" s="80">
        <f t="shared" si="119"/>
        <v>0</v>
      </c>
      <c r="T485" s="1"/>
    </row>
    <row r="486" spans="2:20" customFormat="1" x14ac:dyDescent="0.25">
      <c r="B486" s="20">
        <f t="shared" si="108"/>
        <v>453</v>
      </c>
      <c r="C486" s="71">
        <f t="shared" si="109"/>
        <v>9</v>
      </c>
      <c r="D486" s="16">
        <f t="shared" si="110"/>
        <v>2056</v>
      </c>
      <c r="E486" s="17">
        <f t="shared" si="111"/>
        <v>57224</v>
      </c>
      <c r="F486" s="1">
        <f t="shared" si="112"/>
        <v>0</v>
      </c>
      <c r="G486" s="1">
        <f t="shared" si="113"/>
        <v>0</v>
      </c>
      <c r="H486" s="1"/>
      <c r="I486" s="1">
        <f t="shared" si="114"/>
        <v>0</v>
      </c>
      <c r="J486" s="1">
        <f t="shared" si="115"/>
        <v>0</v>
      </c>
      <c r="K486" s="1">
        <f t="shared" si="116"/>
        <v>0</v>
      </c>
      <c r="L486" s="1"/>
      <c r="M486" s="19">
        <f t="shared" si="105"/>
        <v>0</v>
      </c>
      <c r="N486" s="1">
        <f t="shared" si="117"/>
        <v>0</v>
      </c>
      <c r="O486" s="1">
        <f t="shared" si="118"/>
        <v>0</v>
      </c>
      <c r="P486" s="16">
        <f t="shared" si="106"/>
        <v>38</v>
      </c>
      <c r="Q486" s="86">
        <f t="shared" si="107"/>
        <v>0</v>
      </c>
      <c r="R486" s="7"/>
      <c r="S486" s="80">
        <f t="shared" si="119"/>
        <v>0</v>
      </c>
      <c r="T486" s="1"/>
    </row>
    <row r="487" spans="2:20" customFormat="1" x14ac:dyDescent="0.25">
      <c r="B487" s="20">
        <f t="shared" si="108"/>
        <v>454</v>
      </c>
      <c r="C487" s="71">
        <f t="shared" si="109"/>
        <v>10</v>
      </c>
      <c r="D487" s="16">
        <f t="shared" si="110"/>
        <v>2056</v>
      </c>
      <c r="E487" s="17">
        <f t="shared" si="111"/>
        <v>57254</v>
      </c>
      <c r="F487" s="1">
        <f t="shared" si="112"/>
        <v>0</v>
      </c>
      <c r="G487" s="1">
        <f t="shared" si="113"/>
        <v>0</v>
      </c>
      <c r="H487" s="1"/>
      <c r="I487" s="1">
        <f t="shared" si="114"/>
        <v>0</v>
      </c>
      <c r="J487" s="1">
        <f t="shared" si="115"/>
        <v>0</v>
      </c>
      <c r="K487" s="1">
        <f t="shared" si="116"/>
        <v>0</v>
      </c>
      <c r="L487" s="1"/>
      <c r="M487" s="19">
        <f t="shared" si="105"/>
        <v>0</v>
      </c>
      <c r="N487" s="1">
        <f t="shared" si="117"/>
        <v>0</v>
      </c>
      <c r="O487" s="1">
        <f t="shared" si="118"/>
        <v>0</v>
      </c>
      <c r="P487" s="16">
        <f t="shared" si="106"/>
        <v>38</v>
      </c>
      <c r="Q487" s="86">
        <f t="shared" si="107"/>
        <v>0</v>
      </c>
      <c r="R487" s="7"/>
      <c r="S487" s="80">
        <f t="shared" si="119"/>
        <v>0</v>
      </c>
      <c r="T487" s="1"/>
    </row>
    <row r="488" spans="2:20" customFormat="1" x14ac:dyDescent="0.25">
      <c r="B488" s="20">
        <f t="shared" si="108"/>
        <v>455</v>
      </c>
      <c r="C488" s="71">
        <f t="shared" si="109"/>
        <v>11</v>
      </c>
      <c r="D488" s="16">
        <f t="shared" si="110"/>
        <v>2056</v>
      </c>
      <c r="E488" s="17">
        <f t="shared" si="111"/>
        <v>57285</v>
      </c>
      <c r="F488" s="1">
        <f t="shared" si="112"/>
        <v>0</v>
      </c>
      <c r="G488" s="1">
        <f t="shared" si="113"/>
        <v>0</v>
      </c>
      <c r="H488" s="1"/>
      <c r="I488" s="1">
        <f t="shared" si="114"/>
        <v>0</v>
      </c>
      <c r="J488" s="1">
        <f t="shared" si="115"/>
        <v>0</v>
      </c>
      <c r="K488" s="1">
        <f t="shared" si="116"/>
        <v>0</v>
      </c>
      <c r="L488" s="1"/>
      <c r="M488" s="19">
        <f t="shared" si="105"/>
        <v>0</v>
      </c>
      <c r="N488" s="1">
        <f t="shared" si="117"/>
        <v>0</v>
      </c>
      <c r="O488" s="1">
        <f t="shared" si="118"/>
        <v>0</v>
      </c>
      <c r="P488" s="16">
        <f t="shared" si="106"/>
        <v>38</v>
      </c>
      <c r="Q488" s="86">
        <f t="shared" si="107"/>
        <v>0</v>
      </c>
      <c r="R488" s="7"/>
      <c r="S488" s="80">
        <f t="shared" si="119"/>
        <v>0</v>
      </c>
      <c r="T488" s="1"/>
    </row>
    <row r="489" spans="2:20" customFormat="1" x14ac:dyDescent="0.25">
      <c r="B489" s="20">
        <f t="shared" si="108"/>
        <v>456</v>
      </c>
      <c r="C489" s="71">
        <f t="shared" si="109"/>
        <v>12</v>
      </c>
      <c r="D489" s="16">
        <f t="shared" si="110"/>
        <v>2056</v>
      </c>
      <c r="E489" s="17">
        <f t="shared" si="111"/>
        <v>57315</v>
      </c>
      <c r="F489" s="1">
        <f t="shared" si="112"/>
        <v>0</v>
      </c>
      <c r="G489" s="1">
        <f t="shared" si="113"/>
        <v>0</v>
      </c>
      <c r="H489" s="1"/>
      <c r="I489" s="1">
        <f t="shared" si="114"/>
        <v>0</v>
      </c>
      <c r="J489" s="1">
        <f t="shared" si="115"/>
        <v>0</v>
      </c>
      <c r="K489" s="1">
        <f t="shared" si="116"/>
        <v>0</v>
      </c>
      <c r="L489" s="1"/>
      <c r="M489" s="19">
        <f t="shared" si="105"/>
        <v>0</v>
      </c>
      <c r="N489" s="1">
        <f t="shared" si="117"/>
        <v>0</v>
      </c>
      <c r="O489" s="1">
        <f t="shared" si="118"/>
        <v>0</v>
      </c>
      <c r="P489" s="16">
        <f t="shared" si="106"/>
        <v>38</v>
      </c>
      <c r="Q489" s="86">
        <f t="shared" si="107"/>
        <v>0</v>
      </c>
      <c r="R489" s="7"/>
      <c r="S489" s="80">
        <f t="shared" si="119"/>
        <v>0</v>
      </c>
      <c r="T489" s="1"/>
    </row>
    <row r="490" spans="2:20" customFormat="1" x14ac:dyDescent="0.25">
      <c r="B490" s="20">
        <f t="shared" si="108"/>
        <v>457</v>
      </c>
      <c r="C490" s="71">
        <f t="shared" si="109"/>
        <v>1</v>
      </c>
      <c r="D490" s="16">
        <f t="shared" si="110"/>
        <v>2057</v>
      </c>
      <c r="E490" s="17">
        <f t="shared" si="111"/>
        <v>57346</v>
      </c>
      <c r="F490" s="1">
        <f t="shared" si="112"/>
        <v>0</v>
      </c>
      <c r="G490" s="1">
        <f t="shared" si="113"/>
        <v>0</v>
      </c>
      <c r="H490" s="1"/>
      <c r="I490" s="1">
        <f t="shared" si="114"/>
        <v>0</v>
      </c>
      <c r="J490" s="1">
        <f t="shared" si="115"/>
        <v>0</v>
      </c>
      <c r="K490" s="1">
        <f t="shared" si="116"/>
        <v>0</v>
      </c>
      <c r="L490" s="1"/>
      <c r="M490" s="19">
        <f t="shared" si="105"/>
        <v>0</v>
      </c>
      <c r="N490" s="1">
        <f t="shared" si="117"/>
        <v>0</v>
      </c>
      <c r="O490" s="1">
        <f t="shared" si="118"/>
        <v>0</v>
      </c>
      <c r="P490" s="16">
        <f t="shared" si="106"/>
        <v>39</v>
      </c>
      <c r="Q490" s="86">
        <f t="shared" si="107"/>
        <v>0</v>
      </c>
      <c r="R490" s="7"/>
      <c r="S490" s="80">
        <f t="shared" si="119"/>
        <v>0</v>
      </c>
      <c r="T490" s="1"/>
    </row>
    <row r="491" spans="2:20" customFormat="1" x14ac:dyDescent="0.25">
      <c r="B491" s="20">
        <f t="shared" si="108"/>
        <v>458</v>
      </c>
      <c r="C491" s="71">
        <f t="shared" si="109"/>
        <v>2</v>
      </c>
      <c r="D491" s="16">
        <f t="shared" si="110"/>
        <v>2057</v>
      </c>
      <c r="E491" s="17">
        <f t="shared" si="111"/>
        <v>57377</v>
      </c>
      <c r="F491" s="1">
        <f t="shared" si="112"/>
        <v>0</v>
      </c>
      <c r="G491" s="1">
        <f t="shared" si="113"/>
        <v>0</v>
      </c>
      <c r="H491" s="1"/>
      <c r="I491" s="1">
        <f t="shared" si="114"/>
        <v>0</v>
      </c>
      <c r="J491" s="1">
        <f t="shared" si="115"/>
        <v>0</v>
      </c>
      <c r="K491" s="1">
        <f t="shared" si="116"/>
        <v>0</v>
      </c>
      <c r="L491" s="1"/>
      <c r="M491" s="19">
        <f t="shared" si="105"/>
        <v>0</v>
      </c>
      <c r="N491" s="1">
        <f t="shared" si="117"/>
        <v>0</v>
      </c>
      <c r="O491" s="1">
        <f t="shared" si="118"/>
        <v>0</v>
      </c>
      <c r="P491" s="16">
        <f t="shared" si="106"/>
        <v>39</v>
      </c>
      <c r="Q491" s="86">
        <f t="shared" si="107"/>
        <v>0</v>
      </c>
      <c r="R491" s="7"/>
      <c r="S491" s="80">
        <f t="shared" si="119"/>
        <v>0</v>
      </c>
      <c r="T491" s="1"/>
    </row>
    <row r="492" spans="2:20" customFormat="1" x14ac:dyDescent="0.25">
      <c r="B492" s="20">
        <f t="shared" si="108"/>
        <v>459</v>
      </c>
      <c r="C492" s="71">
        <f t="shared" si="109"/>
        <v>3</v>
      </c>
      <c r="D492" s="16">
        <f t="shared" si="110"/>
        <v>2057</v>
      </c>
      <c r="E492" s="17">
        <f t="shared" si="111"/>
        <v>57405</v>
      </c>
      <c r="F492" s="1">
        <f t="shared" si="112"/>
        <v>0</v>
      </c>
      <c r="G492" s="1">
        <f t="shared" si="113"/>
        <v>0</v>
      </c>
      <c r="H492" s="1"/>
      <c r="I492" s="1">
        <f t="shared" si="114"/>
        <v>0</v>
      </c>
      <c r="J492" s="1">
        <f t="shared" si="115"/>
        <v>0</v>
      </c>
      <c r="K492" s="1">
        <f t="shared" si="116"/>
        <v>0</v>
      </c>
      <c r="L492" s="1"/>
      <c r="M492" s="19">
        <f t="shared" si="105"/>
        <v>0</v>
      </c>
      <c r="N492" s="1">
        <f t="shared" si="117"/>
        <v>0</v>
      </c>
      <c r="O492" s="1">
        <f t="shared" si="118"/>
        <v>0</v>
      </c>
      <c r="P492" s="16">
        <f t="shared" si="106"/>
        <v>39</v>
      </c>
      <c r="Q492" s="86">
        <f t="shared" si="107"/>
        <v>0</v>
      </c>
      <c r="R492" s="7"/>
      <c r="S492" s="80">
        <f t="shared" si="119"/>
        <v>0</v>
      </c>
      <c r="T492" s="1"/>
    </row>
    <row r="493" spans="2:20" customFormat="1" x14ac:dyDescent="0.25">
      <c r="B493" s="20">
        <f t="shared" si="108"/>
        <v>460</v>
      </c>
      <c r="C493" s="71">
        <f t="shared" si="109"/>
        <v>4</v>
      </c>
      <c r="D493" s="16">
        <f t="shared" si="110"/>
        <v>2057</v>
      </c>
      <c r="E493" s="17">
        <f t="shared" si="111"/>
        <v>57436</v>
      </c>
      <c r="F493" s="1">
        <f t="shared" si="112"/>
        <v>0</v>
      </c>
      <c r="G493" s="1">
        <f t="shared" si="113"/>
        <v>0</v>
      </c>
      <c r="H493" s="1"/>
      <c r="I493" s="1">
        <f t="shared" si="114"/>
        <v>0</v>
      </c>
      <c r="J493" s="1">
        <f t="shared" si="115"/>
        <v>0</v>
      </c>
      <c r="K493" s="1">
        <f t="shared" si="116"/>
        <v>0</v>
      </c>
      <c r="L493" s="1"/>
      <c r="M493" s="19">
        <f t="shared" si="105"/>
        <v>0</v>
      </c>
      <c r="N493" s="1">
        <f t="shared" si="117"/>
        <v>0</v>
      </c>
      <c r="O493" s="1">
        <f t="shared" si="118"/>
        <v>0</v>
      </c>
      <c r="P493" s="16">
        <f t="shared" si="106"/>
        <v>39</v>
      </c>
      <c r="Q493" s="86">
        <f t="shared" si="107"/>
        <v>0</v>
      </c>
      <c r="R493" s="7"/>
      <c r="S493" s="80">
        <f t="shared" si="119"/>
        <v>0</v>
      </c>
      <c r="T493" s="1"/>
    </row>
    <row r="494" spans="2:20" customFormat="1" x14ac:dyDescent="0.25">
      <c r="B494" s="20">
        <f t="shared" si="108"/>
        <v>461</v>
      </c>
      <c r="C494" s="71">
        <f t="shared" si="109"/>
        <v>5</v>
      </c>
      <c r="D494" s="16">
        <f t="shared" si="110"/>
        <v>2057</v>
      </c>
      <c r="E494" s="17">
        <f t="shared" si="111"/>
        <v>57466</v>
      </c>
      <c r="F494" s="1">
        <f t="shared" si="112"/>
        <v>0</v>
      </c>
      <c r="G494" s="1">
        <f t="shared" si="113"/>
        <v>0</v>
      </c>
      <c r="H494" s="1"/>
      <c r="I494" s="1">
        <f t="shared" si="114"/>
        <v>0</v>
      </c>
      <c r="J494" s="1">
        <f t="shared" si="115"/>
        <v>0</v>
      </c>
      <c r="K494" s="1">
        <f t="shared" si="116"/>
        <v>0</v>
      </c>
      <c r="L494" s="1"/>
      <c r="M494" s="19">
        <f t="shared" si="105"/>
        <v>0</v>
      </c>
      <c r="N494" s="1">
        <f t="shared" si="117"/>
        <v>0</v>
      </c>
      <c r="O494" s="1">
        <f t="shared" si="118"/>
        <v>0</v>
      </c>
      <c r="P494" s="16">
        <f t="shared" si="106"/>
        <v>39</v>
      </c>
      <c r="Q494" s="86">
        <f t="shared" si="107"/>
        <v>0</v>
      </c>
      <c r="R494" s="7"/>
      <c r="S494" s="80">
        <f t="shared" si="119"/>
        <v>0</v>
      </c>
      <c r="T494" s="1"/>
    </row>
    <row r="495" spans="2:20" customFormat="1" x14ac:dyDescent="0.25">
      <c r="B495" s="20">
        <f t="shared" si="108"/>
        <v>462</v>
      </c>
      <c r="C495" s="71">
        <f t="shared" si="109"/>
        <v>6</v>
      </c>
      <c r="D495" s="16">
        <f t="shared" si="110"/>
        <v>2057</v>
      </c>
      <c r="E495" s="17">
        <f t="shared" si="111"/>
        <v>57497</v>
      </c>
      <c r="F495" s="1">
        <f t="shared" si="112"/>
        <v>0</v>
      </c>
      <c r="G495" s="1">
        <f t="shared" si="113"/>
        <v>0</v>
      </c>
      <c r="H495" s="1"/>
      <c r="I495" s="1">
        <f t="shared" si="114"/>
        <v>0</v>
      </c>
      <c r="J495" s="1">
        <f t="shared" si="115"/>
        <v>0</v>
      </c>
      <c r="K495" s="1">
        <f t="shared" si="116"/>
        <v>0</v>
      </c>
      <c r="L495" s="1"/>
      <c r="M495" s="19">
        <f t="shared" si="105"/>
        <v>0</v>
      </c>
      <c r="N495" s="1">
        <f t="shared" si="117"/>
        <v>0</v>
      </c>
      <c r="O495" s="1">
        <f t="shared" si="118"/>
        <v>0</v>
      </c>
      <c r="P495" s="16">
        <f t="shared" si="106"/>
        <v>39</v>
      </c>
      <c r="Q495" s="86">
        <f t="shared" si="107"/>
        <v>0</v>
      </c>
      <c r="R495" s="7"/>
      <c r="S495" s="80">
        <f t="shared" si="119"/>
        <v>0</v>
      </c>
      <c r="T495" s="1"/>
    </row>
    <row r="496" spans="2:20" customFormat="1" x14ac:dyDescent="0.25">
      <c r="B496" s="20">
        <f t="shared" si="108"/>
        <v>463</v>
      </c>
      <c r="C496" s="71">
        <f t="shared" si="109"/>
        <v>7</v>
      </c>
      <c r="D496" s="16">
        <f t="shared" si="110"/>
        <v>2057</v>
      </c>
      <c r="E496" s="17">
        <f t="shared" si="111"/>
        <v>57527</v>
      </c>
      <c r="F496" s="1">
        <f t="shared" si="112"/>
        <v>0</v>
      </c>
      <c r="G496" s="1">
        <f t="shared" si="113"/>
        <v>0</v>
      </c>
      <c r="H496" s="1"/>
      <c r="I496" s="1">
        <f t="shared" si="114"/>
        <v>0</v>
      </c>
      <c r="J496" s="1">
        <f t="shared" si="115"/>
        <v>0</v>
      </c>
      <c r="K496" s="1">
        <f t="shared" si="116"/>
        <v>0</v>
      </c>
      <c r="L496" s="1"/>
      <c r="M496" s="19">
        <f t="shared" si="105"/>
        <v>0</v>
      </c>
      <c r="N496" s="1">
        <f t="shared" si="117"/>
        <v>0</v>
      </c>
      <c r="O496" s="1">
        <f t="shared" si="118"/>
        <v>0</v>
      </c>
      <c r="P496" s="16">
        <f t="shared" si="106"/>
        <v>39</v>
      </c>
      <c r="Q496" s="86">
        <f t="shared" si="107"/>
        <v>0</v>
      </c>
      <c r="R496" s="7"/>
      <c r="S496" s="80">
        <f t="shared" si="119"/>
        <v>0</v>
      </c>
      <c r="T496" s="1"/>
    </row>
    <row r="497" spans="1:20" customFormat="1" x14ac:dyDescent="0.25">
      <c r="B497" s="20">
        <f t="shared" si="108"/>
        <v>464</v>
      </c>
      <c r="C497" s="71">
        <f t="shared" si="109"/>
        <v>8</v>
      </c>
      <c r="D497" s="16">
        <f t="shared" si="110"/>
        <v>2057</v>
      </c>
      <c r="E497" s="17">
        <f t="shared" si="111"/>
        <v>57558</v>
      </c>
      <c r="F497" s="1">
        <f t="shared" si="112"/>
        <v>0</v>
      </c>
      <c r="G497" s="1">
        <f t="shared" si="113"/>
        <v>0</v>
      </c>
      <c r="H497" s="1"/>
      <c r="I497" s="1">
        <f t="shared" si="114"/>
        <v>0</v>
      </c>
      <c r="J497" s="1">
        <f t="shared" si="115"/>
        <v>0</v>
      </c>
      <c r="K497" s="1">
        <f t="shared" si="116"/>
        <v>0</v>
      </c>
      <c r="L497" s="1"/>
      <c r="M497" s="19">
        <f t="shared" si="105"/>
        <v>0</v>
      </c>
      <c r="N497" s="1">
        <f t="shared" si="117"/>
        <v>0</v>
      </c>
      <c r="O497" s="1">
        <f t="shared" si="118"/>
        <v>0</v>
      </c>
      <c r="P497" s="16">
        <f t="shared" si="106"/>
        <v>39</v>
      </c>
      <c r="Q497" s="86">
        <f t="shared" si="107"/>
        <v>0</v>
      </c>
      <c r="R497" s="7"/>
      <c r="S497" s="80">
        <f t="shared" si="119"/>
        <v>0</v>
      </c>
      <c r="T497" s="1"/>
    </row>
    <row r="498" spans="1:20" customFormat="1" x14ac:dyDescent="0.25">
      <c r="B498" s="20">
        <f t="shared" si="108"/>
        <v>465</v>
      </c>
      <c r="C498" s="71">
        <f t="shared" si="109"/>
        <v>9</v>
      </c>
      <c r="D498" s="16">
        <f t="shared" si="110"/>
        <v>2057</v>
      </c>
      <c r="E498" s="17">
        <f t="shared" si="111"/>
        <v>57589</v>
      </c>
      <c r="F498" s="1">
        <f t="shared" si="112"/>
        <v>0</v>
      </c>
      <c r="G498" s="1">
        <f t="shared" si="113"/>
        <v>0</v>
      </c>
      <c r="H498" s="1"/>
      <c r="I498" s="1">
        <f t="shared" si="114"/>
        <v>0</v>
      </c>
      <c r="J498" s="1">
        <f t="shared" si="115"/>
        <v>0</v>
      </c>
      <c r="K498" s="1">
        <f t="shared" si="116"/>
        <v>0</v>
      </c>
      <c r="L498" s="1"/>
      <c r="M498" s="19">
        <f t="shared" si="105"/>
        <v>0</v>
      </c>
      <c r="N498" s="1">
        <f t="shared" si="117"/>
        <v>0</v>
      </c>
      <c r="O498" s="1">
        <f t="shared" si="118"/>
        <v>0</v>
      </c>
      <c r="P498" s="16">
        <f t="shared" si="106"/>
        <v>39</v>
      </c>
      <c r="Q498" s="86">
        <f t="shared" si="107"/>
        <v>0</v>
      </c>
      <c r="R498" s="7"/>
      <c r="S498" s="80">
        <f t="shared" si="119"/>
        <v>0</v>
      </c>
      <c r="T498" s="1"/>
    </row>
    <row r="499" spans="1:20" customFormat="1" x14ac:dyDescent="0.25">
      <c r="B499" s="20">
        <f t="shared" si="108"/>
        <v>466</v>
      </c>
      <c r="C499" s="71">
        <f t="shared" si="109"/>
        <v>10</v>
      </c>
      <c r="D499" s="16">
        <f t="shared" si="110"/>
        <v>2057</v>
      </c>
      <c r="E499" s="17">
        <f t="shared" si="111"/>
        <v>57619</v>
      </c>
      <c r="F499" s="1">
        <f t="shared" si="112"/>
        <v>0</v>
      </c>
      <c r="G499" s="1">
        <f t="shared" si="113"/>
        <v>0</v>
      </c>
      <c r="H499" s="1"/>
      <c r="I499" s="1">
        <f t="shared" si="114"/>
        <v>0</v>
      </c>
      <c r="J499" s="1">
        <f t="shared" si="115"/>
        <v>0</v>
      </c>
      <c r="K499" s="1">
        <f t="shared" si="116"/>
        <v>0</v>
      </c>
      <c r="L499" s="1"/>
      <c r="M499" s="19">
        <f t="shared" si="105"/>
        <v>0</v>
      </c>
      <c r="N499" s="1">
        <f t="shared" si="117"/>
        <v>0</v>
      </c>
      <c r="O499" s="1">
        <f t="shared" si="118"/>
        <v>0</v>
      </c>
      <c r="P499" s="16">
        <f t="shared" si="106"/>
        <v>39</v>
      </c>
      <c r="Q499" s="86">
        <f t="shared" si="107"/>
        <v>0</v>
      </c>
      <c r="R499" s="7"/>
      <c r="S499" s="80">
        <f t="shared" si="119"/>
        <v>0</v>
      </c>
      <c r="T499" s="1"/>
    </row>
    <row r="500" spans="1:20" customFormat="1" x14ac:dyDescent="0.25">
      <c r="B500" s="20">
        <f t="shared" si="108"/>
        <v>467</v>
      </c>
      <c r="C500" s="71">
        <f t="shared" si="109"/>
        <v>11</v>
      </c>
      <c r="D500" s="16">
        <f t="shared" si="110"/>
        <v>2057</v>
      </c>
      <c r="E500" s="17">
        <f t="shared" si="111"/>
        <v>57650</v>
      </c>
      <c r="F500" s="1">
        <f t="shared" si="112"/>
        <v>0</v>
      </c>
      <c r="G500" s="1">
        <f t="shared" si="113"/>
        <v>0</v>
      </c>
      <c r="H500" s="1"/>
      <c r="I500" s="1">
        <f t="shared" si="114"/>
        <v>0</v>
      </c>
      <c r="J500" s="1">
        <f t="shared" si="115"/>
        <v>0</v>
      </c>
      <c r="K500" s="1">
        <f t="shared" si="116"/>
        <v>0</v>
      </c>
      <c r="L500" s="1"/>
      <c r="M500" s="19">
        <f t="shared" si="105"/>
        <v>0</v>
      </c>
      <c r="N500" s="1">
        <f t="shared" si="117"/>
        <v>0</v>
      </c>
      <c r="O500" s="1">
        <f t="shared" si="118"/>
        <v>0</v>
      </c>
      <c r="P500" s="16">
        <f t="shared" si="106"/>
        <v>39</v>
      </c>
      <c r="Q500" s="86">
        <f t="shared" si="107"/>
        <v>0</v>
      </c>
      <c r="R500" s="7"/>
      <c r="S500" s="80">
        <f t="shared" si="119"/>
        <v>0</v>
      </c>
      <c r="T500" s="1"/>
    </row>
    <row r="501" spans="1:20" customFormat="1" x14ac:dyDescent="0.25">
      <c r="B501" s="20">
        <f t="shared" si="108"/>
        <v>468</v>
      </c>
      <c r="C501" s="71">
        <f t="shared" si="109"/>
        <v>12</v>
      </c>
      <c r="D501" s="16">
        <f t="shared" si="110"/>
        <v>2057</v>
      </c>
      <c r="E501" s="17">
        <f t="shared" si="111"/>
        <v>57680</v>
      </c>
      <c r="F501" s="1">
        <f t="shared" si="112"/>
        <v>0</v>
      </c>
      <c r="G501" s="1">
        <f t="shared" si="113"/>
        <v>0</v>
      </c>
      <c r="H501" s="1"/>
      <c r="I501" s="1">
        <f t="shared" si="114"/>
        <v>0</v>
      </c>
      <c r="J501" s="1">
        <f t="shared" si="115"/>
        <v>0</v>
      </c>
      <c r="K501" s="1">
        <f t="shared" si="116"/>
        <v>0</v>
      </c>
      <c r="L501" s="1"/>
      <c r="M501" s="19">
        <f t="shared" si="105"/>
        <v>0</v>
      </c>
      <c r="N501" s="1">
        <f t="shared" si="117"/>
        <v>0</v>
      </c>
      <c r="O501" s="1">
        <f t="shared" si="118"/>
        <v>0</v>
      </c>
      <c r="P501" s="16">
        <f t="shared" si="106"/>
        <v>39</v>
      </c>
      <c r="Q501" s="86">
        <f t="shared" si="107"/>
        <v>0</v>
      </c>
      <c r="R501" s="7"/>
      <c r="S501" s="80">
        <f t="shared" si="119"/>
        <v>0</v>
      </c>
      <c r="T501" s="1"/>
    </row>
    <row r="502" spans="1:20" customFormat="1" x14ac:dyDescent="0.25">
      <c r="B502" s="20">
        <f t="shared" si="108"/>
        <v>469</v>
      </c>
      <c r="C502" s="71">
        <f t="shared" si="109"/>
        <v>1</v>
      </c>
      <c r="D502" s="16">
        <f t="shared" si="110"/>
        <v>2058</v>
      </c>
      <c r="E502" s="17">
        <f t="shared" si="111"/>
        <v>57711</v>
      </c>
      <c r="F502" s="1">
        <f t="shared" si="112"/>
        <v>0</v>
      </c>
      <c r="G502" s="1">
        <f t="shared" si="113"/>
        <v>0</v>
      </c>
      <c r="H502" s="1"/>
      <c r="I502" s="1">
        <f t="shared" si="114"/>
        <v>0</v>
      </c>
      <c r="J502" s="1">
        <f t="shared" si="115"/>
        <v>0</v>
      </c>
      <c r="K502" s="1">
        <f t="shared" si="116"/>
        <v>0</v>
      </c>
      <c r="L502" s="1"/>
      <c r="M502" s="19">
        <f t="shared" si="105"/>
        <v>0</v>
      </c>
      <c r="N502" s="1">
        <f t="shared" si="117"/>
        <v>0</v>
      </c>
      <c r="O502" s="1">
        <f t="shared" si="118"/>
        <v>0</v>
      </c>
      <c r="P502" s="16">
        <f t="shared" si="106"/>
        <v>40</v>
      </c>
      <c r="Q502" s="86">
        <f t="shared" si="107"/>
        <v>0</v>
      </c>
      <c r="R502" s="7"/>
      <c r="S502" s="80">
        <f t="shared" si="119"/>
        <v>0</v>
      </c>
      <c r="T502" s="1"/>
    </row>
    <row r="503" spans="1:20" customFormat="1" x14ac:dyDescent="0.25">
      <c r="B503" s="20">
        <f t="shared" si="108"/>
        <v>470</v>
      </c>
      <c r="C503" s="71">
        <f t="shared" si="109"/>
        <v>2</v>
      </c>
      <c r="D503" s="16">
        <f t="shared" si="110"/>
        <v>2058</v>
      </c>
      <c r="E503" s="17">
        <f t="shared" si="111"/>
        <v>57742</v>
      </c>
      <c r="F503" s="1">
        <f t="shared" si="112"/>
        <v>0</v>
      </c>
      <c r="G503" s="1">
        <f t="shared" si="113"/>
        <v>0</v>
      </c>
      <c r="H503" s="1"/>
      <c r="I503" s="1">
        <f t="shared" si="114"/>
        <v>0</v>
      </c>
      <c r="J503" s="1">
        <f t="shared" si="115"/>
        <v>0</v>
      </c>
      <c r="K503" s="1">
        <f t="shared" si="116"/>
        <v>0</v>
      </c>
      <c r="L503" s="1"/>
      <c r="M503" s="19">
        <f t="shared" si="105"/>
        <v>0</v>
      </c>
      <c r="N503" s="1">
        <f t="shared" si="117"/>
        <v>0</v>
      </c>
      <c r="O503" s="1">
        <f t="shared" si="118"/>
        <v>0</v>
      </c>
      <c r="P503" s="16">
        <f t="shared" si="106"/>
        <v>40</v>
      </c>
      <c r="Q503" s="86">
        <f t="shared" si="107"/>
        <v>0</v>
      </c>
      <c r="R503" s="7"/>
      <c r="S503" s="80">
        <f t="shared" si="119"/>
        <v>0</v>
      </c>
      <c r="T503" s="1"/>
    </row>
    <row r="504" spans="1:20" customFormat="1" x14ac:dyDescent="0.25">
      <c r="B504" s="20">
        <f t="shared" si="108"/>
        <v>471</v>
      </c>
      <c r="C504" s="71">
        <f t="shared" si="109"/>
        <v>3</v>
      </c>
      <c r="D504" s="16">
        <f t="shared" si="110"/>
        <v>2058</v>
      </c>
      <c r="E504" s="17">
        <f t="shared" si="111"/>
        <v>57770</v>
      </c>
      <c r="F504" s="1">
        <f t="shared" si="112"/>
        <v>0</v>
      </c>
      <c r="G504" s="1">
        <f t="shared" si="113"/>
        <v>0</v>
      </c>
      <c r="H504" s="1"/>
      <c r="I504" s="1">
        <f t="shared" si="114"/>
        <v>0</v>
      </c>
      <c r="J504" s="1">
        <f t="shared" si="115"/>
        <v>0</v>
      </c>
      <c r="K504" s="1">
        <f t="shared" si="116"/>
        <v>0</v>
      </c>
      <c r="L504" s="1"/>
      <c r="M504" s="19">
        <f t="shared" si="105"/>
        <v>0</v>
      </c>
      <c r="N504" s="1">
        <f t="shared" si="117"/>
        <v>0</v>
      </c>
      <c r="O504" s="1">
        <f t="shared" si="118"/>
        <v>0</v>
      </c>
      <c r="P504" s="16">
        <f t="shared" si="106"/>
        <v>40</v>
      </c>
      <c r="Q504" s="86">
        <f t="shared" si="107"/>
        <v>0</v>
      </c>
      <c r="R504" s="7"/>
      <c r="S504" s="80">
        <f t="shared" si="119"/>
        <v>0</v>
      </c>
      <c r="T504" s="1"/>
    </row>
    <row r="505" spans="1:20" customFormat="1" x14ac:dyDescent="0.25">
      <c r="B505" s="20">
        <f t="shared" si="108"/>
        <v>472</v>
      </c>
      <c r="C505" s="71">
        <f t="shared" si="109"/>
        <v>4</v>
      </c>
      <c r="D505" s="16">
        <f t="shared" si="110"/>
        <v>2058</v>
      </c>
      <c r="E505" s="17">
        <f t="shared" si="111"/>
        <v>57801</v>
      </c>
      <c r="F505" s="1">
        <f t="shared" si="112"/>
        <v>0</v>
      </c>
      <c r="G505" s="1">
        <f t="shared" si="113"/>
        <v>0</v>
      </c>
      <c r="H505" s="1"/>
      <c r="I505" s="1">
        <f t="shared" si="114"/>
        <v>0</v>
      </c>
      <c r="J505" s="1">
        <f t="shared" si="115"/>
        <v>0</v>
      </c>
      <c r="K505" s="1">
        <f t="shared" si="116"/>
        <v>0</v>
      </c>
      <c r="L505" s="1"/>
      <c r="M505" s="19">
        <f t="shared" si="105"/>
        <v>0</v>
      </c>
      <c r="N505" s="1">
        <f t="shared" si="117"/>
        <v>0</v>
      </c>
      <c r="O505" s="1">
        <f t="shared" si="118"/>
        <v>0</v>
      </c>
      <c r="P505" s="16">
        <f t="shared" si="106"/>
        <v>40</v>
      </c>
      <c r="Q505" s="86">
        <f t="shared" si="107"/>
        <v>0</v>
      </c>
      <c r="R505" s="7"/>
      <c r="S505" s="80">
        <f t="shared" si="119"/>
        <v>0</v>
      </c>
      <c r="T505" s="1"/>
    </row>
    <row r="506" spans="1:20" customFormat="1" x14ac:dyDescent="0.25">
      <c r="B506" s="20">
        <f t="shared" si="108"/>
        <v>473</v>
      </c>
      <c r="C506" s="71">
        <f t="shared" si="109"/>
        <v>5</v>
      </c>
      <c r="D506" s="16">
        <f t="shared" si="110"/>
        <v>2058</v>
      </c>
      <c r="E506" s="17">
        <f t="shared" si="111"/>
        <v>57831</v>
      </c>
      <c r="F506" s="1">
        <f t="shared" si="112"/>
        <v>0</v>
      </c>
      <c r="G506" s="1">
        <f t="shared" si="113"/>
        <v>0</v>
      </c>
      <c r="H506" s="1"/>
      <c r="I506" s="1">
        <f t="shared" si="114"/>
        <v>0</v>
      </c>
      <c r="J506" s="1">
        <f t="shared" si="115"/>
        <v>0</v>
      </c>
      <c r="K506" s="1">
        <f t="shared" si="116"/>
        <v>0</v>
      </c>
      <c r="L506" s="1"/>
      <c r="M506" s="19">
        <f t="shared" si="105"/>
        <v>0</v>
      </c>
      <c r="N506" s="1">
        <f t="shared" si="117"/>
        <v>0</v>
      </c>
      <c r="O506" s="1">
        <f t="shared" si="118"/>
        <v>0</v>
      </c>
      <c r="P506" s="16">
        <f t="shared" si="106"/>
        <v>40</v>
      </c>
      <c r="Q506" s="86">
        <f t="shared" si="107"/>
        <v>0</v>
      </c>
      <c r="R506" s="7"/>
      <c r="S506" s="80">
        <f t="shared" si="119"/>
        <v>0</v>
      </c>
      <c r="T506" s="1"/>
    </row>
    <row r="507" spans="1:20" customFormat="1" x14ac:dyDescent="0.25">
      <c r="B507" s="20">
        <f t="shared" si="108"/>
        <v>474</v>
      </c>
      <c r="C507" s="71">
        <f t="shared" si="109"/>
        <v>6</v>
      </c>
      <c r="D507" s="16">
        <f t="shared" si="110"/>
        <v>2058</v>
      </c>
      <c r="E507" s="17">
        <f t="shared" si="111"/>
        <v>57862</v>
      </c>
      <c r="F507" s="1">
        <f t="shared" si="112"/>
        <v>0</v>
      </c>
      <c r="G507" s="1">
        <f t="shared" si="113"/>
        <v>0</v>
      </c>
      <c r="H507" s="1"/>
      <c r="I507" s="1">
        <f t="shared" si="114"/>
        <v>0</v>
      </c>
      <c r="J507" s="1">
        <f t="shared" si="115"/>
        <v>0</v>
      </c>
      <c r="K507" s="1">
        <f t="shared" si="116"/>
        <v>0</v>
      </c>
      <c r="L507" s="1"/>
      <c r="M507" s="19">
        <f t="shared" si="105"/>
        <v>0</v>
      </c>
      <c r="N507" s="1">
        <f t="shared" si="117"/>
        <v>0</v>
      </c>
      <c r="O507" s="1">
        <f t="shared" si="118"/>
        <v>0</v>
      </c>
      <c r="P507" s="16">
        <f t="shared" si="106"/>
        <v>40</v>
      </c>
      <c r="Q507" s="86">
        <f t="shared" si="107"/>
        <v>0</v>
      </c>
      <c r="R507" s="7"/>
      <c r="S507" s="80">
        <f t="shared" si="119"/>
        <v>0</v>
      </c>
      <c r="T507" s="1"/>
    </row>
    <row r="508" spans="1:20" customFormat="1" x14ac:dyDescent="0.25">
      <c r="B508" s="20">
        <f t="shared" si="108"/>
        <v>475</v>
      </c>
      <c r="C508" s="71">
        <f t="shared" si="109"/>
        <v>7</v>
      </c>
      <c r="D508" s="16">
        <f t="shared" si="110"/>
        <v>2058</v>
      </c>
      <c r="E508" s="17">
        <f t="shared" si="111"/>
        <v>57892</v>
      </c>
      <c r="F508" s="1">
        <f t="shared" si="112"/>
        <v>0</v>
      </c>
      <c r="G508" s="1">
        <f t="shared" si="113"/>
        <v>0</v>
      </c>
      <c r="H508" s="1"/>
      <c r="I508" s="1">
        <f t="shared" si="114"/>
        <v>0</v>
      </c>
      <c r="J508" s="1">
        <f t="shared" si="115"/>
        <v>0</v>
      </c>
      <c r="K508" s="1">
        <f t="shared" si="116"/>
        <v>0</v>
      </c>
      <c r="L508" s="1"/>
      <c r="M508" s="19">
        <f t="shared" si="105"/>
        <v>0</v>
      </c>
      <c r="N508" s="1">
        <f t="shared" si="117"/>
        <v>0</v>
      </c>
      <c r="O508" s="1">
        <f t="shared" si="118"/>
        <v>0</v>
      </c>
      <c r="P508" s="16">
        <f t="shared" si="106"/>
        <v>40</v>
      </c>
      <c r="Q508" s="86">
        <f t="shared" si="107"/>
        <v>0</v>
      </c>
      <c r="R508" s="7"/>
      <c r="S508" s="80">
        <f t="shared" si="119"/>
        <v>0</v>
      </c>
      <c r="T508" s="1"/>
    </row>
    <row r="509" spans="1:20" customFormat="1" x14ac:dyDescent="0.25">
      <c r="B509" s="20">
        <f t="shared" si="108"/>
        <v>476</v>
      </c>
      <c r="C509" s="71">
        <f t="shared" si="109"/>
        <v>8</v>
      </c>
      <c r="D509" s="16">
        <f t="shared" si="110"/>
        <v>2058</v>
      </c>
      <c r="E509" s="17">
        <f t="shared" si="111"/>
        <v>57923</v>
      </c>
      <c r="F509" s="1">
        <f t="shared" si="112"/>
        <v>0</v>
      </c>
      <c r="G509" s="1">
        <f t="shared" si="113"/>
        <v>0</v>
      </c>
      <c r="H509" s="1"/>
      <c r="I509" s="1">
        <f t="shared" si="114"/>
        <v>0</v>
      </c>
      <c r="J509" s="1">
        <f t="shared" si="115"/>
        <v>0</v>
      </c>
      <c r="K509" s="1">
        <f t="shared" si="116"/>
        <v>0</v>
      </c>
      <c r="L509" s="1"/>
      <c r="M509" s="19">
        <f t="shared" si="105"/>
        <v>0</v>
      </c>
      <c r="N509" s="1">
        <f t="shared" si="117"/>
        <v>0</v>
      </c>
      <c r="O509" s="1">
        <f t="shared" si="118"/>
        <v>0</v>
      </c>
      <c r="P509" s="16">
        <f t="shared" si="106"/>
        <v>40</v>
      </c>
      <c r="Q509" s="86">
        <f t="shared" si="107"/>
        <v>0</v>
      </c>
      <c r="R509" s="7"/>
      <c r="S509" s="80">
        <f t="shared" si="119"/>
        <v>0</v>
      </c>
      <c r="T509" s="1"/>
    </row>
    <row r="510" spans="1:20" customFormat="1" x14ac:dyDescent="0.25">
      <c r="B510" s="20">
        <f t="shared" si="108"/>
        <v>477</v>
      </c>
      <c r="C510" s="71">
        <f t="shared" si="109"/>
        <v>9</v>
      </c>
      <c r="D510" s="16">
        <f t="shared" si="110"/>
        <v>2058</v>
      </c>
      <c r="E510" s="17">
        <f t="shared" si="111"/>
        <v>57954</v>
      </c>
      <c r="F510" s="1">
        <f t="shared" si="112"/>
        <v>0</v>
      </c>
      <c r="G510" s="1">
        <f t="shared" si="113"/>
        <v>0</v>
      </c>
      <c r="H510" s="1"/>
      <c r="I510" s="1">
        <f t="shared" si="114"/>
        <v>0</v>
      </c>
      <c r="J510" s="1">
        <f t="shared" si="115"/>
        <v>0</v>
      </c>
      <c r="K510" s="1">
        <f t="shared" si="116"/>
        <v>0</v>
      </c>
      <c r="L510" s="1"/>
      <c r="M510" s="19">
        <f t="shared" si="105"/>
        <v>0</v>
      </c>
      <c r="N510" s="1">
        <f t="shared" si="117"/>
        <v>0</v>
      </c>
      <c r="O510" s="1">
        <f t="shared" si="118"/>
        <v>0</v>
      </c>
      <c r="P510" s="16">
        <f t="shared" si="106"/>
        <v>40</v>
      </c>
      <c r="Q510" s="86">
        <f t="shared" si="107"/>
        <v>0</v>
      </c>
      <c r="R510" s="7"/>
      <c r="S510" s="80">
        <f t="shared" si="119"/>
        <v>0</v>
      </c>
      <c r="T510" s="1"/>
    </row>
    <row r="511" spans="1:20" s="3" customFormat="1" ht="13.8" thickBot="1" x14ac:dyDescent="0.3">
      <c r="A511"/>
      <c r="B511" s="20">
        <f t="shared" si="108"/>
        <v>478</v>
      </c>
      <c r="C511" s="71">
        <f t="shared" si="109"/>
        <v>10</v>
      </c>
      <c r="D511" s="16">
        <f t="shared" si="110"/>
        <v>2058</v>
      </c>
      <c r="E511" s="17">
        <f t="shared" si="111"/>
        <v>57984</v>
      </c>
      <c r="F511" s="1">
        <f t="shared" si="112"/>
        <v>0</v>
      </c>
      <c r="G511" s="1">
        <f t="shared" si="113"/>
        <v>0</v>
      </c>
      <c r="H511" s="1"/>
      <c r="I511" s="1">
        <f t="shared" si="114"/>
        <v>0</v>
      </c>
      <c r="J511" s="1">
        <f t="shared" si="115"/>
        <v>0</v>
      </c>
      <c r="K511" s="1">
        <f t="shared" si="116"/>
        <v>0</v>
      </c>
      <c r="L511" s="1"/>
      <c r="M511" s="19">
        <f t="shared" si="105"/>
        <v>0</v>
      </c>
      <c r="N511" s="1">
        <f t="shared" si="117"/>
        <v>0</v>
      </c>
      <c r="O511" s="1">
        <f t="shared" si="118"/>
        <v>0</v>
      </c>
      <c r="P511" s="16">
        <f t="shared" si="106"/>
        <v>40</v>
      </c>
      <c r="Q511" s="86">
        <f t="shared" si="107"/>
        <v>0</v>
      </c>
      <c r="R511" s="7"/>
      <c r="S511" s="80">
        <f t="shared" si="119"/>
        <v>0</v>
      </c>
      <c r="T511" s="26"/>
    </row>
    <row r="512" spans="1:20" customFormat="1" x14ac:dyDescent="0.25">
      <c r="B512" s="20">
        <f t="shared" si="108"/>
        <v>479</v>
      </c>
      <c r="C512" s="71">
        <f t="shared" si="109"/>
        <v>11</v>
      </c>
      <c r="D512" s="16">
        <f t="shared" ref="D512:D523" si="120">IF(AND(C512=1, B512&gt;1),D511+1,D511)</f>
        <v>2058</v>
      </c>
      <c r="E512" s="17">
        <f t="shared" si="111"/>
        <v>58015</v>
      </c>
      <c r="F512" s="1">
        <f t="shared" si="112"/>
        <v>0</v>
      </c>
      <c r="G512" s="1">
        <f t="shared" si="113"/>
        <v>0</v>
      </c>
      <c r="H512" s="1"/>
      <c r="I512" s="1">
        <f t="shared" si="114"/>
        <v>0</v>
      </c>
      <c r="J512" s="1">
        <f t="shared" si="115"/>
        <v>0</v>
      </c>
      <c r="K512" s="1">
        <f t="shared" si="116"/>
        <v>0</v>
      </c>
      <c r="L512" s="1"/>
      <c r="M512" s="19">
        <f t="shared" ref="M512:M523" si="121">IF(O511&gt;$N$14,IF(O511&gt;=(I512+$N$14),$N$14,(O511-I512)),0)</f>
        <v>0</v>
      </c>
      <c r="N512" s="1">
        <f t="shared" si="117"/>
        <v>0</v>
      </c>
      <c r="O512" s="1">
        <f t="shared" si="118"/>
        <v>0</v>
      </c>
      <c r="P512" s="16">
        <f t="shared" si="106"/>
        <v>40</v>
      </c>
      <c r="Q512" s="86">
        <f t="shared" si="107"/>
        <v>0</v>
      </c>
      <c r="R512" s="7"/>
      <c r="S512" s="80">
        <f t="shared" ref="S512:S523" si="122">F512+I512+M512</f>
        <v>0</v>
      </c>
      <c r="T512" s="1"/>
    </row>
    <row r="513" spans="2:20" customFormat="1" x14ac:dyDescent="0.25">
      <c r="B513" s="20">
        <f t="shared" si="108"/>
        <v>480</v>
      </c>
      <c r="C513" s="71">
        <f t="shared" si="109"/>
        <v>12</v>
      </c>
      <c r="D513" s="16">
        <f t="shared" si="120"/>
        <v>2058</v>
      </c>
      <c r="E513" s="17">
        <f t="shared" si="111"/>
        <v>58045</v>
      </c>
      <c r="F513" s="1">
        <f t="shared" si="112"/>
        <v>0</v>
      </c>
      <c r="G513" s="1">
        <f t="shared" si="113"/>
        <v>0</v>
      </c>
      <c r="H513" s="1"/>
      <c r="I513" s="1">
        <f t="shared" si="114"/>
        <v>0</v>
      </c>
      <c r="J513" s="1">
        <f t="shared" si="115"/>
        <v>0</v>
      </c>
      <c r="K513" s="1">
        <f t="shared" si="116"/>
        <v>0</v>
      </c>
      <c r="L513" s="1"/>
      <c r="M513" s="19">
        <f t="shared" si="121"/>
        <v>0</v>
      </c>
      <c r="N513" s="1">
        <f t="shared" si="117"/>
        <v>0</v>
      </c>
      <c r="O513" s="1">
        <f t="shared" si="118"/>
        <v>0</v>
      </c>
      <c r="P513" s="16">
        <f t="shared" si="106"/>
        <v>40</v>
      </c>
      <c r="Q513" s="86">
        <f t="shared" si="107"/>
        <v>0</v>
      </c>
      <c r="R513" s="7"/>
      <c r="S513" s="80">
        <f t="shared" si="122"/>
        <v>0</v>
      </c>
      <c r="T513" s="1"/>
    </row>
    <row r="514" spans="2:20" customFormat="1" x14ac:dyDescent="0.25">
      <c r="B514" s="20">
        <f t="shared" si="108"/>
        <v>481</v>
      </c>
      <c r="C514" s="71">
        <f t="shared" si="109"/>
        <v>1</v>
      </c>
      <c r="D514" s="16">
        <f t="shared" si="120"/>
        <v>2059</v>
      </c>
      <c r="E514" s="17">
        <f t="shared" si="111"/>
        <v>58076</v>
      </c>
      <c r="F514" s="1">
        <f t="shared" si="112"/>
        <v>0</v>
      </c>
      <c r="G514" s="1">
        <f t="shared" si="113"/>
        <v>0</v>
      </c>
      <c r="H514" s="1"/>
      <c r="I514" s="1">
        <f t="shared" si="114"/>
        <v>0</v>
      </c>
      <c r="J514" s="1">
        <f t="shared" si="115"/>
        <v>0</v>
      </c>
      <c r="K514" s="1">
        <f t="shared" si="116"/>
        <v>0</v>
      </c>
      <c r="L514" s="1"/>
      <c r="M514" s="19">
        <f t="shared" si="121"/>
        <v>0</v>
      </c>
      <c r="N514" s="1">
        <f t="shared" si="117"/>
        <v>0</v>
      </c>
      <c r="O514" s="1">
        <f t="shared" si="118"/>
        <v>0</v>
      </c>
      <c r="P514" s="16">
        <f t="shared" si="106"/>
        <v>41</v>
      </c>
      <c r="Q514" s="86">
        <f t="shared" si="107"/>
        <v>0</v>
      </c>
      <c r="R514" s="7"/>
      <c r="S514" s="80">
        <f t="shared" si="122"/>
        <v>0</v>
      </c>
      <c r="T514" s="1"/>
    </row>
    <row r="515" spans="2:20" customFormat="1" x14ac:dyDescent="0.25">
      <c r="B515" s="20">
        <f t="shared" si="108"/>
        <v>482</v>
      </c>
      <c r="C515" s="71">
        <f t="shared" si="109"/>
        <v>2</v>
      </c>
      <c r="D515" s="16">
        <f t="shared" si="120"/>
        <v>2059</v>
      </c>
      <c r="E515" s="17">
        <f t="shared" si="111"/>
        <v>58107</v>
      </c>
      <c r="F515" s="1">
        <f t="shared" si="112"/>
        <v>0</v>
      </c>
      <c r="G515" s="1">
        <f t="shared" si="113"/>
        <v>0</v>
      </c>
      <c r="H515" s="1"/>
      <c r="I515" s="1">
        <f t="shared" si="114"/>
        <v>0</v>
      </c>
      <c r="J515" s="1">
        <f t="shared" si="115"/>
        <v>0</v>
      </c>
      <c r="K515" s="1">
        <f t="shared" si="116"/>
        <v>0</v>
      </c>
      <c r="L515" s="1"/>
      <c r="M515" s="19">
        <f t="shared" si="121"/>
        <v>0</v>
      </c>
      <c r="N515" s="1">
        <f t="shared" si="117"/>
        <v>0</v>
      </c>
      <c r="O515" s="1">
        <f t="shared" si="118"/>
        <v>0</v>
      </c>
      <c r="P515" s="16">
        <f t="shared" si="106"/>
        <v>41</v>
      </c>
      <c r="Q515" s="86">
        <f t="shared" si="107"/>
        <v>0</v>
      </c>
      <c r="R515" s="7"/>
      <c r="S515" s="80">
        <f t="shared" si="122"/>
        <v>0</v>
      </c>
      <c r="T515" s="1"/>
    </row>
    <row r="516" spans="2:20" customFormat="1" x14ac:dyDescent="0.25">
      <c r="B516" s="20">
        <f t="shared" si="108"/>
        <v>483</v>
      </c>
      <c r="C516" s="71">
        <f t="shared" si="109"/>
        <v>3</v>
      </c>
      <c r="D516" s="16">
        <f t="shared" si="120"/>
        <v>2059</v>
      </c>
      <c r="E516" s="17">
        <f t="shared" si="111"/>
        <v>58135</v>
      </c>
      <c r="F516" s="1">
        <f t="shared" si="112"/>
        <v>0</v>
      </c>
      <c r="G516" s="1">
        <f t="shared" si="113"/>
        <v>0</v>
      </c>
      <c r="H516" s="1"/>
      <c r="I516" s="1">
        <f t="shared" si="114"/>
        <v>0</v>
      </c>
      <c r="J516" s="1">
        <f t="shared" si="115"/>
        <v>0</v>
      </c>
      <c r="K516" s="1">
        <f t="shared" si="116"/>
        <v>0</v>
      </c>
      <c r="L516" s="1"/>
      <c r="M516" s="19">
        <f t="shared" si="121"/>
        <v>0</v>
      </c>
      <c r="N516" s="1">
        <f t="shared" si="117"/>
        <v>0</v>
      </c>
      <c r="O516" s="1">
        <f t="shared" si="118"/>
        <v>0</v>
      </c>
      <c r="P516" s="16">
        <f t="shared" si="106"/>
        <v>41</v>
      </c>
      <c r="Q516" s="86">
        <f t="shared" si="107"/>
        <v>0</v>
      </c>
      <c r="R516" s="7"/>
      <c r="S516" s="80">
        <f t="shared" si="122"/>
        <v>0</v>
      </c>
      <c r="T516" s="1"/>
    </row>
    <row r="517" spans="2:20" customFormat="1" x14ac:dyDescent="0.25">
      <c r="B517" s="20">
        <f t="shared" si="108"/>
        <v>484</v>
      </c>
      <c r="C517" s="71">
        <f t="shared" si="109"/>
        <v>4</v>
      </c>
      <c r="D517" s="16">
        <f t="shared" si="120"/>
        <v>2059</v>
      </c>
      <c r="E517" s="17">
        <f t="shared" si="111"/>
        <v>58166</v>
      </c>
      <c r="F517" s="1">
        <f t="shared" si="112"/>
        <v>0</v>
      </c>
      <c r="G517" s="1">
        <f t="shared" si="113"/>
        <v>0</v>
      </c>
      <c r="H517" s="1"/>
      <c r="I517" s="1">
        <f t="shared" si="114"/>
        <v>0</v>
      </c>
      <c r="J517" s="1">
        <f t="shared" si="115"/>
        <v>0</v>
      </c>
      <c r="K517" s="1">
        <f t="shared" si="116"/>
        <v>0</v>
      </c>
      <c r="L517" s="1"/>
      <c r="M517" s="19">
        <f t="shared" si="121"/>
        <v>0</v>
      </c>
      <c r="N517" s="1">
        <f t="shared" si="117"/>
        <v>0</v>
      </c>
      <c r="O517" s="1">
        <f t="shared" si="118"/>
        <v>0</v>
      </c>
      <c r="P517" s="16">
        <f t="shared" si="106"/>
        <v>41</v>
      </c>
      <c r="Q517" s="86">
        <f t="shared" si="107"/>
        <v>0</v>
      </c>
      <c r="R517" s="7"/>
      <c r="S517" s="80">
        <f t="shared" si="122"/>
        <v>0</v>
      </c>
      <c r="T517" s="1"/>
    </row>
    <row r="518" spans="2:20" customFormat="1" x14ac:dyDescent="0.25">
      <c r="B518" s="20">
        <f t="shared" si="108"/>
        <v>485</v>
      </c>
      <c r="C518" s="71">
        <f t="shared" si="109"/>
        <v>5</v>
      </c>
      <c r="D518" s="16">
        <f t="shared" si="120"/>
        <v>2059</v>
      </c>
      <c r="E518" s="17">
        <f t="shared" si="111"/>
        <v>58196</v>
      </c>
      <c r="F518" s="1">
        <f t="shared" si="112"/>
        <v>0</v>
      </c>
      <c r="G518" s="1">
        <f t="shared" si="113"/>
        <v>0</v>
      </c>
      <c r="H518" s="1"/>
      <c r="I518" s="1">
        <f t="shared" si="114"/>
        <v>0</v>
      </c>
      <c r="J518" s="1">
        <f t="shared" si="115"/>
        <v>0</v>
      </c>
      <c r="K518" s="1">
        <f t="shared" si="116"/>
        <v>0</v>
      </c>
      <c r="L518" s="1"/>
      <c r="M518" s="19">
        <f t="shared" si="121"/>
        <v>0</v>
      </c>
      <c r="N518" s="1">
        <f t="shared" si="117"/>
        <v>0</v>
      </c>
      <c r="O518" s="1">
        <f t="shared" si="118"/>
        <v>0</v>
      </c>
      <c r="P518" s="16">
        <f t="shared" si="106"/>
        <v>41</v>
      </c>
      <c r="Q518" s="86">
        <f t="shared" si="107"/>
        <v>0</v>
      </c>
      <c r="R518" s="7"/>
      <c r="S518" s="80">
        <f t="shared" si="122"/>
        <v>0</v>
      </c>
      <c r="T518" s="1"/>
    </row>
    <row r="519" spans="2:20" customFormat="1" x14ac:dyDescent="0.25">
      <c r="B519" s="20">
        <f t="shared" si="108"/>
        <v>486</v>
      </c>
      <c r="C519" s="71">
        <f t="shared" si="109"/>
        <v>6</v>
      </c>
      <c r="D519" s="16">
        <f t="shared" si="120"/>
        <v>2059</v>
      </c>
      <c r="E519" s="17">
        <f t="shared" si="111"/>
        <v>58227</v>
      </c>
      <c r="F519" s="1">
        <f t="shared" si="112"/>
        <v>0</v>
      </c>
      <c r="G519" s="1">
        <f t="shared" si="113"/>
        <v>0</v>
      </c>
      <c r="H519" s="1"/>
      <c r="I519" s="1">
        <f t="shared" si="114"/>
        <v>0</v>
      </c>
      <c r="J519" s="1">
        <f t="shared" si="115"/>
        <v>0</v>
      </c>
      <c r="K519" s="1">
        <f t="shared" si="116"/>
        <v>0</v>
      </c>
      <c r="L519" s="1"/>
      <c r="M519" s="19">
        <f t="shared" si="121"/>
        <v>0</v>
      </c>
      <c r="N519" s="1">
        <f t="shared" si="117"/>
        <v>0</v>
      </c>
      <c r="O519" s="1">
        <f t="shared" si="118"/>
        <v>0</v>
      </c>
      <c r="P519" s="16">
        <f t="shared" si="106"/>
        <v>41</v>
      </c>
      <c r="Q519" s="86">
        <f t="shared" si="107"/>
        <v>0</v>
      </c>
      <c r="R519" s="7"/>
      <c r="S519" s="80">
        <f t="shared" si="122"/>
        <v>0</v>
      </c>
      <c r="T519" s="1"/>
    </row>
    <row r="520" spans="2:20" customFormat="1" x14ac:dyDescent="0.25">
      <c r="B520" s="20">
        <f t="shared" si="108"/>
        <v>487</v>
      </c>
      <c r="C520" s="71">
        <f t="shared" si="109"/>
        <v>7</v>
      </c>
      <c r="D520" s="16">
        <f t="shared" si="120"/>
        <v>2059</v>
      </c>
      <c r="E520" s="17">
        <f t="shared" si="111"/>
        <v>58257</v>
      </c>
      <c r="F520" s="1">
        <f t="shared" si="112"/>
        <v>0</v>
      </c>
      <c r="G520" s="1">
        <f t="shared" si="113"/>
        <v>0</v>
      </c>
      <c r="H520" s="1"/>
      <c r="I520" s="1">
        <f t="shared" si="114"/>
        <v>0</v>
      </c>
      <c r="J520" s="1">
        <f t="shared" si="115"/>
        <v>0</v>
      </c>
      <c r="K520" s="1">
        <f t="shared" si="116"/>
        <v>0</v>
      </c>
      <c r="L520" s="1"/>
      <c r="M520" s="19">
        <f t="shared" si="121"/>
        <v>0</v>
      </c>
      <c r="N520" s="1">
        <f t="shared" si="117"/>
        <v>0</v>
      </c>
      <c r="O520" s="1">
        <f t="shared" si="118"/>
        <v>0</v>
      </c>
      <c r="P520" s="16">
        <f t="shared" si="106"/>
        <v>41</v>
      </c>
      <c r="Q520" s="86">
        <f t="shared" si="107"/>
        <v>0</v>
      </c>
      <c r="R520" s="7"/>
      <c r="S520" s="80">
        <f t="shared" si="122"/>
        <v>0</v>
      </c>
      <c r="T520" s="1"/>
    </row>
    <row r="521" spans="2:20" customFormat="1" x14ac:dyDescent="0.25">
      <c r="B521" s="20">
        <f t="shared" si="108"/>
        <v>488</v>
      </c>
      <c r="C521" s="71">
        <f t="shared" si="109"/>
        <v>8</v>
      </c>
      <c r="D521" s="16">
        <f t="shared" si="120"/>
        <v>2059</v>
      </c>
      <c r="E521" s="17">
        <f t="shared" si="111"/>
        <v>58288</v>
      </c>
      <c r="F521" s="1">
        <f t="shared" si="112"/>
        <v>0</v>
      </c>
      <c r="G521" s="1">
        <f t="shared" si="113"/>
        <v>0</v>
      </c>
      <c r="H521" s="1"/>
      <c r="I521" s="1">
        <f t="shared" si="114"/>
        <v>0</v>
      </c>
      <c r="J521" s="1">
        <f t="shared" si="115"/>
        <v>0</v>
      </c>
      <c r="K521" s="1">
        <f t="shared" si="116"/>
        <v>0</v>
      </c>
      <c r="L521" s="1"/>
      <c r="M521" s="19">
        <f t="shared" si="121"/>
        <v>0</v>
      </c>
      <c r="N521" s="1">
        <f t="shared" si="117"/>
        <v>0</v>
      </c>
      <c r="O521" s="1">
        <f t="shared" si="118"/>
        <v>0</v>
      </c>
      <c r="P521" s="16">
        <f t="shared" si="106"/>
        <v>41</v>
      </c>
      <c r="Q521" s="86">
        <f t="shared" si="107"/>
        <v>0</v>
      </c>
      <c r="R521" s="7"/>
      <c r="S521" s="80">
        <f t="shared" si="122"/>
        <v>0</v>
      </c>
      <c r="T521" s="1"/>
    </row>
    <row r="522" spans="2:20" customFormat="1" x14ac:dyDescent="0.25">
      <c r="B522" s="20">
        <f t="shared" si="108"/>
        <v>489</v>
      </c>
      <c r="C522" s="71">
        <f t="shared" si="109"/>
        <v>9</v>
      </c>
      <c r="D522" s="16">
        <f t="shared" si="120"/>
        <v>2059</v>
      </c>
      <c r="E522" s="17">
        <f t="shared" si="111"/>
        <v>58319</v>
      </c>
      <c r="F522" s="1">
        <f t="shared" si="112"/>
        <v>0</v>
      </c>
      <c r="G522" s="1">
        <f t="shared" si="113"/>
        <v>0</v>
      </c>
      <c r="H522" s="1"/>
      <c r="I522" s="1">
        <f t="shared" si="114"/>
        <v>0</v>
      </c>
      <c r="J522" s="1">
        <f t="shared" si="115"/>
        <v>0</v>
      </c>
      <c r="K522" s="1">
        <f t="shared" si="116"/>
        <v>0</v>
      </c>
      <c r="L522" s="1"/>
      <c r="M522" s="19">
        <f t="shared" si="121"/>
        <v>0</v>
      </c>
      <c r="N522" s="1">
        <f t="shared" si="117"/>
        <v>0</v>
      </c>
      <c r="O522" s="1">
        <f t="shared" si="118"/>
        <v>0</v>
      </c>
      <c r="P522" s="16">
        <f t="shared" si="106"/>
        <v>41</v>
      </c>
      <c r="Q522" s="86">
        <f t="shared" si="107"/>
        <v>0</v>
      </c>
      <c r="R522" s="7"/>
      <c r="S522" s="80">
        <f t="shared" si="122"/>
        <v>0</v>
      </c>
      <c r="T522" s="1"/>
    </row>
    <row r="523" spans="2:20" customFormat="1" x14ac:dyDescent="0.25">
      <c r="B523" s="20">
        <f t="shared" si="108"/>
        <v>490</v>
      </c>
      <c r="C523" s="71">
        <f t="shared" si="109"/>
        <v>10</v>
      </c>
      <c r="D523" s="16">
        <f t="shared" si="120"/>
        <v>2059</v>
      </c>
      <c r="E523" s="17">
        <f t="shared" si="111"/>
        <v>58349</v>
      </c>
      <c r="F523" s="1">
        <f t="shared" si="112"/>
        <v>0</v>
      </c>
      <c r="G523" s="1">
        <f t="shared" si="113"/>
        <v>0</v>
      </c>
      <c r="H523" s="1"/>
      <c r="I523" s="1">
        <f t="shared" si="114"/>
        <v>0</v>
      </c>
      <c r="J523" s="1">
        <f t="shared" si="115"/>
        <v>0</v>
      </c>
      <c r="K523" s="1">
        <f t="shared" si="116"/>
        <v>0</v>
      </c>
      <c r="L523" s="1"/>
      <c r="M523" s="19">
        <f t="shared" si="121"/>
        <v>0</v>
      </c>
      <c r="N523" s="1">
        <f t="shared" si="117"/>
        <v>0</v>
      </c>
      <c r="O523" s="1">
        <f t="shared" si="118"/>
        <v>0</v>
      </c>
      <c r="P523" s="16">
        <f t="shared" si="106"/>
        <v>41</v>
      </c>
      <c r="Q523" s="86">
        <f t="shared" si="107"/>
        <v>0</v>
      </c>
      <c r="R523" s="7"/>
      <c r="S523" s="80">
        <f t="shared" si="122"/>
        <v>0</v>
      </c>
      <c r="T523" s="1"/>
    </row>
    <row r="524" spans="2:20" customFormat="1" x14ac:dyDescent="0.25">
      <c r="B524" s="20">
        <f t="shared" si="108"/>
        <v>491</v>
      </c>
      <c r="C524" s="71">
        <f t="shared" si="109"/>
        <v>11</v>
      </c>
      <c r="D524" s="16">
        <f t="shared" ref="D524:D587" si="123">IF(AND(C524=1, B524&gt;1),D523+1,D523)</f>
        <v>2059</v>
      </c>
      <c r="E524" s="17">
        <f t="shared" si="111"/>
        <v>58380</v>
      </c>
      <c r="F524" s="1">
        <f t="shared" si="112"/>
        <v>0</v>
      </c>
      <c r="G524" s="1">
        <f t="shared" si="113"/>
        <v>0</v>
      </c>
      <c r="H524" s="1"/>
      <c r="I524" s="1">
        <f t="shared" si="114"/>
        <v>0</v>
      </c>
      <c r="J524" s="1">
        <f t="shared" si="115"/>
        <v>0</v>
      </c>
      <c r="K524" s="1">
        <f t="shared" si="116"/>
        <v>0</v>
      </c>
      <c r="L524" s="1"/>
      <c r="M524" s="19">
        <f t="shared" ref="M524:M587" si="124">IF(O523&gt;$N$14,IF(O523&gt;=(I524+$N$14),$N$14,(O523-I524)),0)</f>
        <v>0</v>
      </c>
      <c r="N524" s="1">
        <f t="shared" si="117"/>
        <v>0</v>
      </c>
      <c r="O524" s="1">
        <f t="shared" si="118"/>
        <v>0</v>
      </c>
      <c r="P524" s="16">
        <f t="shared" si="106"/>
        <v>41</v>
      </c>
      <c r="Q524" s="86">
        <f t="shared" si="107"/>
        <v>0</v>
      </c>
      <c r="R524" s="7"/>
      <c r="S524" s="80">
        <f t="shared" ref="S524:S587" si="125">F524+I524+M524</f>
        <v>0</v>
      </c>
      <c r="T524" s="1"/>
    </row>
    <row r="525" spans="2:20" customFormat="1" x14ac:dyDescent="0.25">
      <c r="B525" s="20">
        <f t="shared" si="108"/>
        <v>492</v>
      </c>
      <c r="C525" s="71">
        <f t="shared" si="109"/>
        <v>12</v>
      </c>
      <c r="D525" s="16">
        <f t="shared" si="123"/>
        <v>2059</v>
      </c>
      <c r="E525" s="17">
        <f t="shared" si="111"/>
        <v>58410</v>
      </c>
      <c r="F525" s="1">
        <f t="shared" si="112"/>
        <v>0</v>
      </c>
      <c r="G525" s="1">
        <f t="shared" si="113"/>
        <v>0</v>
      </c>
      <c r="H525" s="1"/>
      <c r="I525" s="1">
        <f t="shared" si="114"/>
        <v>0</v>
      </c>
      <c r="J525" s="1">
        <f t="shared" si="115"/>
        <v>0</v>
      </c>
      <c r="K525" s="1">
        <f t="shared" si="116"/>
        <v>0</v>
      </c>
      <c r="L525" s="1"/>
      <c r="M525" s="19">
        <f t="shared" si="124"/>
        <v>0</v>
      </c>
      <c r="N525" s="1">
        <f t="shared" si="117"/>
        <v>0</v>
      </c>
      <c r="O525" s="1">
        <f t="shared" si="118"/>
        <v>0</v>
      </c>
      <c r="P525" s="16">
        <f t="shared" si="106"/>
        <v>41</v>
      </c>
      <c r="Q525" s="86">
        <f t="shared" si="107"/>
        <v>0</v>
      </c>
      <c r="R525" s="7"/>
      <c r="S525" s="80">
        <f t="shared" si="125"/>
        <v>0</v>
      </c>
      <c r="T525" s="1"/>
    </row>
    <row r="526" spans="2:20" customFormat="1" x14ac:dyDescent="0.25">
      <c r="B526" s="20">
        <f t="shared" si="108"/>
        <v>493</v>
      </c>
      <c r="C526" s="71">
        <f t="shared" si="109"/>
        <v>1</v>
      </c>
      <c r="D526" s="16">
        <f t="shared" si="123"/>
        <v>2060</v>
      </c>
      <c r="E526" s="17">
        <f t="shared" si="111"/>
        <v>58441</v>
      </c>
      <c r="F526" s="1">
        <f t="shared" si="112"/>
        <v>0</v>
      </c>
      <c r="G526" s="1">
        <f t="shared" si="113"/>
        <v>0</v>
      </c>
      <c r="H526" s="1"/>
      <c r="I526" s="1">
        <f t="shared" si="114"/>
        <v>0</v>
      </c>
      <c r="J526" s="1">
        <f t="shared" si="115"/>
        <v>0</v>
      </c>
      <c r="K526" s="1">
        <f t="shared" si="116"/>
        <v>0</v>
      </c>
      <c r="L526" s="1"/>
      <c r="M526" s="19">
        <f t="shared" si="124"/>
        <v>0</v>
      </c>
      <c r="N526" s="1">
        <f t="shared" si="117"/>
        <v>0</v>
      </c>
      <c r="O526" s="1">
        <f t="shared" si="118"/>
        <v>0</v>
      </c>
      <c r="P526" s="16">
        <f t="shared" si="106"/>
        <v>42</v>
      </c>
      <c r="Q526" s="86">
        <f t="shared" si="107"/>
        <v>0</v>
      </c>
      <c r="R526" s="7"/>
      <c r="S526" s="80">
        <f t="shared" si="125"/>
        <v>0</v>
      </c>
      <c r="T526" s="1"/>
    </row>
    <row r="527" spans="2:20" customFormat="1" x14ac:dyDescent="0.25">
      <c r="B527" s="20">
        <f t="shared" si="108"/>
        <v>494</v>
      </c>
      <c r="C527" s="71">
        <f t="shared" si="109"/>
        <v>2</v>
      </c>
      <c r="D527" s="16">
        <f t="shared" si="123"/>
        <v>2060</v>
      </c>
      <c r="E527" s="17">
        <f t="shared" si="111"/>
        <v>58472</v>
      </c>
      <c r="F527" s="1">
        <f t="shared" si="112"/>
        <v>0</v>
      </c>
      <c r="G527" s="1">
        <f t="shared" si="113"/>
        <v>0</v>
      </c>
      <c r="H527" s="1"/>
      <c r="I527" s="1">
        <f t="shared" si="114"/>
        <v>0</v>
      </c>
      <c r="J527" s="1">
        <f t="shared" si="115"/>
        <v>0</v>
      </c>
      <c r="K527" s="1">
        <f t="shared" si="116"/>
        <v>0</v>
      </c>
      <c r="L527" s="1"/>
      <c r="M527" s="19">
        <f t="shared" si="124"/>
        <v>0</v>
      </c>
      <c r="N527" s="1">
        <f t="shared" si="117"/>
        <v>0</v>
      </c>
      <c r="O527" s="1">
        <f t="shared" si="118"/>
        <v>0</v>
      </c>
      <c r="P527" s="16">
        <f t="shared" si="106"/>
        <v>42</v>
      </c>
      <c r="Q527" s="86">
        <f t="shared" si="107"/>
        <v>0</v>
      </c>
      <c r="R527" s="7"/>
      <c r="S527" s="80">
        <f t="shared" si="125"/>
        <v>0</v>
      </c>
      <c r="T527" s="1"/>
    </row>
    <row r="528" spans="2:20" customFormat="1" x14ac:dyDescent="0.25">
      <c r="B528" s="20">
        <f t="shared" si="108"/>
        <v>495</v>
      </c>
      <c r="C528" s="71">
        <f t="shared" si="109"/>
        <v>3</v>
      </c>
      <c r="D528" s="16">
        <f t="shared" si="123"/>
        <v>2060</v>
      </c>
      <c r="E528" s="17">
        <f t="shared" si="111"/>
        <v>58501</v>
      </c>
      <c r="F528" s="1">
        <f t="shared" si="112"/>
        <v>0</v>
      </c>
      <c r="G528" s="1">
        <f t="shared" si="113"/>
        <v>0</v>
      </c>
      <c r="H528" s="1"/>
      <c r="I528" s="1">
        <f t="shared" si="114"/>
        <v>0</v>
      </c>
      <c r="J528" s="1">
        <f t="shared" si="115"/>
        <v>0</v>
      </c>
      <c r="K528" s="1">
        <f t="shared" si="116"/>
        <v>0</v>
      </c>
      <c r="L528" s="1"/>
      <c r="M528" s="19">
        <f t="shared" si="124"/>
        <v>0</v>
      </c>
      <c r="N528" s="1">
        <f t="shared" si="117"/>
        <v>0</v>
      </c>
      <c r="O528" s="1">
        <f t="shared" si="118"/>
        <v>0</v>
      </c>
      <c r="P528" s="16">
        <f t="shared" si="106"/>
        <v>42</v>
      </c>
      <c r="Q528" s="86">
        <f t="shared" si="107"/>
        <v>0</v>
      </c>
      <c r="R528" s="7"/>
      <c r="S528" s="80">
        <f t="shared" si="125"/>
        <v>0</v>
      </c>
      <c r="T528" s="1"/>
    </row>
    <row r="529" spans="2:20" customFormat="1" x14ac:dyDescent="0.25">
      <c r="B529" s="20">
        <f t="shared" si="108"/>
        <v>496</v>
      </c>
      <c r="C529" s="71">
        <f t="shared" si="109"/>
        <v>4</v>
      </c>
      <c r="D529" s="16">
        <f t="shared" si="123"/>
        <v>2060</v>
      </c>
      <c r="E529" s="17">
        <f t="shared" si="111"/>
        <v>58532</v>
      </c>
      <c r="F529" s="1">
        <f t="shared" si="112"/>
        <v>0</v>
      </c>
      <c r="G529" s="1">
        <f t="shared" si="113"/>
        <v>0</v>
      </c>
      <c r="H529" s="1"/>
      <c r="I529" s="1">
        <f t="shared" si="114"/>
        <v>0</v>
      </c>
      <c r="J529" s="1">
        <f t="shared" si="115"/>
        <v>0</v>
      </c>
      <c r="K529" s="1">
        <f t="shared" si="116"/>
        <v>0</v>
      </c>
      <c r="L529" s="1"/>
      <c r="M529" s="19">
        <f t="shared" si="124"/>
        <v>0</v>
      </c>
      <c r="N529" s="1">
        <f t="shared" si="117"/>
        <v>0</v>
      </c>
      <c r="O529" s="1">
        <f t="shared" si="118"/>
        <v>0</v>
      </c>
      <c r="P529" s="16">
        <f t="shared" si="106"/>
        <v>42</v>
      </c>
      <c r="Q529" s="86">
        <f t="shared" si="107"/>
        <v>0</v>
      </c>
      <c r="R529" s="7"/>
      <c r="S529" s="80">
        <f t="shared" si="125"/>
        <v>0</v>
      </c>
      <c r="T529" s="1"/>
    </row>
    <row r="530" spans="2:20" customFormat="1" x14ac:dyDescent="0.25">
      <c r="B530" s="20">
        <f t="shared" si="108"/>
        <v>497</v>
      </c>
      <c r="C530" s="71">
        <f t="shared" si="109"/>
        <v>5</v>
      </c>
      <c r="D530" s="16">
        <f t="shared" si="123"/>
        <v>2060</v>
      </c>
      <c r="E530" s="17">
        <f t="shared" si="111"/>
        <v>58562</v>
      </c>
      <c r="F530" s="1">
        <f t="shared" si="112"/>
        <v>0</v>
      </c>
      <c r="G530" s="1">
        <f t="shared" si="113"/>
        <v>0</v>
      </c>
      <c r="H530" s="1"/>
      <c r="I530" s="1">
        <f t="shared" si="114"/>
        <v>0</v>
      </c>
      <c r="J530" s="1">
        <f t="shared" si="115"/>
        <v>0</v>
      </c>
      <c r="K530" s="1">
        <f t="shared" si="116"/>
        <v>0</v>
      </c>
      <c r="L530" s="1"/>
      <c r="M530" s="19">
        <f t="shared" si="124"/>
        <v>0</v>
      </c>
      <c r="N530" s="1">
        <f t="shared" si="117"/>
        <v>0</v>
      </c>
      <c r="O530" s="1">
        <f t="shared" si="118"/>
        <v>0</v>
      </c>
      <c r="P530" s="16">
        <f t="shared" si="106"/>
        <v>42</v>
      </c>
      <c r="Q530" s="86">
        <f t="shared" si="107"/>
        <v>0</v>
      </c>
      <c r="R530" s="7"/>
      <c r="S530" s="80">
        <f t="shared" si="125"/>
        <v>0</v>
      </c>
      <c r="T530" s="1"/>
    </row>
    <row r="531" spans="2:20" customFormat="1" x14ac:dyDescent="0.25">
      <c r="B531" s="20">
        <f t="shared" si="108"/>
        <v>498</v>
      </c>
      <c r="C531" s="71">
        <f t="shared" si="109"/>
        <v>6</v>
      </c>
      <c r="D531" s="16">
        <f t="shared" si="123"/>
        <v>2060</v>
      </c>
      <c r="E531" s="17">
        <f t="shared" si="111"/>
        <v>58593</v>
      </c>
      <c r="F531" s="1">
        <f t="shared" si="112"/>
        <v>0</v>
      </c>
      <c r="G531" s="1">
        <f t="shared" si="113"/>
        <v>0</v>
      </c>
      <c r="H531" s="1"/>
      <c r="I531" s="1">
        <f t="shared" si="114"/>
        <v>0</v>
      </c>
      <c r="J531" s="1">
        <f t="shared" si="115"/>
        <v>0</v>
      </c>
      <c r="K531" s="1">
        <f t="shared" si="116"/>
        <v>0</v>
      </c>
      <c r="L531" s="1"/>
      <c r="M531" s="19">
        <f t="shared" si="124"/>
        <v>0</v>
      </c>
      <c r="N531" s="1">
        <f t="shared" si="117"/>
        <v>0</v>
      </c>
      <c r="O531" s="1">
        <f t="shared" si="118"/>
        <v>0</v>
      </c>
      <c r="P531" s="16">
        <f t="shared" si="106"/>
        <v>42</v>
      </c>
      <c r="Q531" s="86">
        <f t="shared" si="107"/>
        <v>0</v>
      </c>
      <c r="R531" s="7"/>
      <c r="S531" s="80">
        <f t="shared" si="125"/>
        <v>0</v>
      </c>
      <c r="T531" s="1"/>
    </row>
    <row r="532" spans="2:20" customFormat="1" x14ac:dyDescent="0.25">
      <c r="B532" s="20">
        <f t="shared" si="108"/>
        <v>499</v>
      </c>
      <c r="C532" s="71">
        <f t="shared" si="109"/>
        <v>7</v>
      </c>
      <c r="D532" s="16">
        <f t="shared" si="123"/>
        <v>2060</v>
      </c>
      <c r="E532" s="17">
        <f t="shared" si="111"/>
        <v>58623</v>
      </c>
      <c r="F532" s="1">
        <f t="shared" si="112"/>
        <v>0</v>
      </c>
      <c r="G532" s="1">
        <f t="shared" si="113"/>
        <v>0</v>
      </c>
      <c r="H532" s="1"/>
      <c r="I532" s="1">
        <f t="shared" si="114"/>
        <v>0</v>
      </c>
      <c r="J532" s="1">
        <f t="shared" si="115"/>
        <v>0</v>
      </c>
      <c r="K532" s="1">
        <f t="shared" si="116"/>
        <v>0</v>
      </c>
      <c r="L532" s="1"/>
      <c r="M532" s="19">
        <f t="shared" si="124"/>
        <v>0</v>
      </c>
      <c r="N532" s="1">
        <f t="shared" si="117"/>
        <v>0</v>
      </c>
      <c r="O532" s="1">
        <f t="shared" si="118"/>
        <v>0</v>
      </c>
      <c r="P532" s="16">
        <f t="shared" si="106"/>
        <v>42</v>
      </c>
      <c r="Q532" s="86">
        <f t="shared" si="107"/>
        <v>0</v>
      </c>
      <c r="R532" s="7"/>
      <c r="S532" s="80">
        <f t="shared" si="125"/>
        <v>0</v>
      </c>
      <c r="T532" s="1"/>
    </row>
    <row r="533" spans="2:20" customFormat="1" x14ac:dyDescent="0.25">
      <c r="B533" s="20">
        <f t="shared" si="108"/>
        <v>500</v>
      </c>
      <c r="C533" s="71">
        <f t="shared" si="109"/>
        <v>8</v>
      </c>
      <c r="D533" s="16">
        <f t="shared" si="123"/>
        <v>2060</v>
      </c>
      <c r="E533" s="17">
        <f t="shared" si="111"/>
        <v>58654</v>
      </c>
      <c r="F533" s="1">
        <f t="shared" si="112"/>
        <v>0</v>
      </c>
      <c r="G533" s="1">
        <f t="shared" si="113"/>
        <v>0</v>
      </c>
      <c r="H533" s="1"/>
      <c r="I533" s="1">
        <f t="shared" si="114"/>
        <v>0</v>
      </c>
      <c r="J533" s="1">
        <f t="shared" si="115"/>
        <v>0</v>
      </c>
      <c r="K533" s="1">
        <f t="shared" si="116"/>
        <v>0</v>
      </c>
      <c r="L533" s="1"/>
      <c r="M533" s="19">
        <f t="shared" si="124"/>
        <v>0</v>
      </c>
      <c r="N533" s="1">
        <f t="shared" si="117"/>
        <v>0</v>
      </c>
      <c r="O533" s="1">
        <f t="shared" si="118"/>
        <v>0</v>
      </c>
      <c r="P533" s="16">
        <f t="shared" si="106"/>
        <v>42</v>
      </c>
      <c r="Q533" s="86">
        <f t="shared" si="107"/>
        <v>0</v>
      </c>
      <c r="R533" s="7"/>
      <c r="S533" s="80">
        <f t="shared" si="125"/>
        <v>0</v>
      </c>
      <c r="T533" s="1"/>
    </row>
    <row r="534" spans="2:20" customFormat="1" x14ac:dyDescent="0.25">
      <c r="B534" s="20">
        <f t="shared" si="108"/>
        <v>501</v>
      </c>
      <c r="C534" s="71">
        <f t="shared" si="109"/>
        <v>9</v>
      </c>
      <c r="D534" s="16">
        <f t="shared" si="123"/>
        <v>2060</v>
      </c>
      <c r="E534" s="17">
        <f t="shared" si="111"/>
        <v>58685</v>
      </c>
      <c r="F534" s="1">
        <f t="shared" si="112"/>
        <v>0</v>
      </c>
      <c r="G534" s="1">
        <f t="shared" si="113"/>
        <v>0</v>
      </c>
      <c r="H534" s="1"/>
      <c r="I534" s="1">
        <f t="shared" si="114"/>
        <v>0</v>
      </c>
      <c r="J534" s="1">
        <f t="shared" si="115"/>
        <v>0</v>
      </c>
      <c r="K534" s="1">
        <f t="shared" si="116"/>
        <v>0</v>
      </c>
      <c r="L534" s="1"/>
      <c r="M534" s="19">
        <f t="shared" si="124"/>
        <v>0</v>
      </c>
      <c r="N534" s="1">
        <f t="shared" si="117"/>
        <v>0</v>
      </c>
      <c r="O534" s="1">
        <f t="shared" si="118"/>
        <v>0</v>
      </c>
      <c r="P534" s="16">
        <f t="shared" si="106"/>
        <v>42</v>
      </c>
      <c r="Q534" s="86">
        <f t="shared" si="107"/>
        <v>0</v>
      </c>
      <c r="R534" s="7"/>
      <c r="S534" s="80">
        <f t="shared" si="125"/>
        <v>0</v>
      </c>
      <c r="T534" s="1"/>
    </row>
    <row r="535" spans="2:20" customFormat="1" x14ac:dyDescent="0.25">
      <c r="B535" s="20">
        <f t="shared" si="108"/>
        <v>502</v>
      </c>
      <c r="C535" s="71">
        <f t="shared" si="109"/>
        <v>10</v>
      </c>
      <c r="D535" s="16">
        <f t="shared" si="123"/>
        <v>2060</v>
      </c>
      <c r="E535" s="17">
        <f t="shared" si="111"/>
        <v>58715</v>
      </c>
      <c r="F535" s="1">
        <f t="shared" si="112"/>
        <v>0</v>
      </c>
      <c r="G535" s="1">
        <f t="shared" si="113"/>
        <v>0</v>
      </c>
      <c r="H535" s="1"/>
      <c r="I535" s="1">
        <f t="shared" si="114"/>
        <v>0</v>
      </c>
      <c r="J535" s="1">
        <f t="shared" si="115"/>
        <v>0</v>
      </c>
      <c r="K535" s="1">
        <f t="shared" si="116"/>
        <v>0</v>
      </c>
      <c r="L535" s="1"/>
      <c r="M535" s="19">
        <f t="shared" si="124"/>
        <v>0</v>
      </c>
      <c r="N535" s="1">
        <f t="shared" si="117"/>
        <v>0</v>
      </c>
      <c r="O535" s="1">
        <f t="shared" si="118"/>
        <v>0</v>
      </c>
      <c r="P535" s="16">
        <f t="shared" si="106"/>
        <v>42</v>
      </c>
      <c r="Q535" s="86">
        <f t="shared" si="107"/>
        <v>0</v>
      </c>
      <c r="R535" s="7"/>
      <c r="S535" s="80">
        <f t="shared" si="125"/>
        <v>0</v>
      </c>
      <c r="T535" s="1"/>
    </row>
    <row r="536" spans="2:20" customFormat="1" x14ac:dyDescent="0.25">
      <c r="B536" s="20">
        <f t="shared" si="108"/>
        <v>503</v>
      </c>
      <c r="C536" s="71">
        <f t="shared" si="109"/>
        <v>11</v>
      </c>
      <c r="D536" s="16">
        <f t="shared" si="123"/>
        <v>2060</v>
      </c>
      <c r="E536" s="17">
        <f t="shared" si="111"/>
        <v>58746</v>
      </c>
      <c r="F536" s="1">
        <f t="shared" si="112"/>
        <v>0</v>
      </c>
      <c r="G536" s="1">
        <f t="shared" si="113"/>
        <v>0</v>
      </c>
      <c r="H536" s="1"/>
      <c r="I536" s="1">
        <f t="shared" si="114"/>
        <v>0</v>
      </c>
      <c r="J536" s="1">
        <f t="shared" si="115"/>
        <v>0</v>
      </c>
      <c r="K536" s="1">
        <f t="shared" si="116"/>
        <v>0</v>
      </c>
      <c r="L536" s="1"/>
      <c r="M536" s="19">
        <f t="shared" si="124"/>
        <v>0</v>
      </c>
      <c r="N536" s="1">
        <f t="shared" si="117"/>
        <v>0</v>
      </c>
      <c r="O536" s="1">
        <f t="shared" si="118"/>
        <v>0</v>
      </c>
      <c r="P536" s="16">
        <f t="shared" si="106"/>
        <v>42</v>
      </c>
      <c r="Q536" s="86">
        <f t="shared" si="107"/>
        <v>0</v>
      </c>
      <c r="R536" s="7"/>
      <c r="S536" s="80">
        <f t="shared" si="125"/>
        <v>0</v>
      </c>
      <c r="T536" s="1"/>
    </row>
    <row r="537" spans="2:20" customFormat="1" x14ac:dyDescent="0.25">
      <c r="B537" s="20">
        <f t="shared" si="108"/>
        <v>504</v>
      </c>
      <c r="C537" s="71">
        <f t="shared" si="109"/>
        <v>12</v>
      </c>
      <c r="D537" s="16">
        <f t="shared" si="123"/>
        <v>2060</v>
      </c>
      <c r="E537" s="17">
        <f t="shared" si="111"/>
        <v>58776</v>
      </c>
      <c r="F537" s="1">
        <f t="shared" si="112"/>
        <v>0</v>
      </c>
      <c r="G537" s="1">
        <f t="shared" si="113"/>
        <v>0</v>
      </c>
      <c r="H537" s="1"/>
      <c r="I537" s="1">
        <f t="shared" si="114"/>
        <v>0</v>
      </c>
      <c r="J537" s="1">
        <f t="shared" si="115"/>
        <v>0</v>
      </c>
      <c r="K537" s="1">
        <f t="shared" si="116"/>
        <v>0</v>
      </c>
      <c r="L537" s="1"/>
      <c r="M537" s="19">
        <f t="shared" si="124"/>
        <v>0</v>
      </c>
      <c r="N537" s="1">
        <f t="shared" si="117"/>
        <v>0</v>
      </c>
      <c r="O537" s="1">
        <f t="shared" si="118"/>
        <v>0</v>
      </c>
      <c r="P537" s="16">
        <f t="shared" si="106"/>
        <v>42</v>
      </c>
      <c r="Q537" s="86">
        <f t="shared" si="107"/>
        <v>0</v>
      </c>
      <c r="R537" s="7"/>
      <c r="S537" s="80">
        <f t="shared" si="125"/>
        <v>0</v>
      </c>
      <c r="T537" s="1"/>
    </row>
    <row r="538" spans="2:20" customFormat="1" x14ac:dyDescent="0.25">
      <c r="B538" s="20">
        <f t="shared" si="108"/>
        <v>505</v>
      </c>
      <c r="C538" s="71">
        <f t="shared" si="109"/>
        <v>1</v>
      </c>
      <c r="D538" s="16">
        <f t="shared" si="123"/>
        <v>2061</v>
      </c>
      <c r="E538" s="17">
        <f t="shared" si="111"/>
        <v>58807</v>
      </c>
      <c r="F538" s="1">
        <f t="shared" si="112"/>
        <v>0</v>
      </c>
      <c r="G538" s="1">
        <f t="shared" si="113"/>
        <v>0</v>
      </c>
      <c r="H538" s="1"/>
      <c r="I538" s="1">
        <f t="shared" si="114"/>
        <v>0</v>
      </c>
      <c r="J538" s="1">
        <f t="shared" si="115"/>
        <v>0</v>
      </c>
      <c r="K538" s="1">
        <f t="shared" si="116"/>
        <v>0</v>
      </c>
      <c r="L538" s="1"/>
      <c r="M538" s="19">
        <f t="shared" si="124"/>
        <v>0</v>
      </c>
      <c r="N538" s="1">
        <f t="shared" si="117"/>
        <v>0</v>
      </c>
      <c r="O538" s="1">
        <f t="shared" si="118"/>
        <v>0</v>
      </c>
      <c r="P538" s="16">
        <f t="shared" si="106"/>
        <v>43</v>
      </c>
      <c r="Q538" s="86">
        <f t="shared" si="107"/>
        <v>0</v>
      </c>
      <c r="R538" s="7"/>
      <c r="S538" s="80">
        <f t="shared" si="125"/>
        <v>0</v>
      </c>
      <c r="T538" s="1"/>
    </row>
    <row r="539" spans="2:20" customFormat="1" x14ac:dyDescent="0.25">
      <c r="B539" s="20">
        <f t="shared" si="108"/>
        <v>506</v>
      </c>
      <c r="C539" s="71">
        <f t="shared" si="109"/>
        <v>2</v>
      </c>
      <c r="D539" s="16">
        <f t="shared" si="123"/>
        <v>2061</v>
      </c>
      <c r="E539" s="17">
        <f t="shared" si="111"/>
        <v>58838</v>
      </c>
      <c r="F539" s="1">
        <f t="shared" si="112"/>
        <v>0</v>
      </c>
      <c r="G539" s="1">
        <f t="shared" si="113"/>
        <v>0</v>
      </c>
      <c r="H539" s="1"/>
      <c r="I539" s="1">
        <f t="shared" si="114"/>
        <v>0</v>
      </c>
      <c r="J539" s="1">
        <f t="shared" si="115"/>
        <v>0</v>
      </c>
      <c r="K539" s="1">
        <f t="shared" si="116"/>
        <v>0</v>
      </c>
      <c r="L539" s="1"/>
      <c r="M539" s="19">
        <f t="shared" si="124"/>
        <v>0</v>
      </c>
      <c r="N539" s="1">
        <f t="shared" si="117"/>
        <v>0</v>
      </c>
      <c r="O539" s="1">
        <f t="shared" si="118"/>
        <v>0</v>
      </c>
      <c r="P539" s="16">
        <f t="shared" si="106"/>
        <v>43</v>
      </c>
      <c r="Q539" s="86">
        <f t="shared" si="107"/>
        <v>0</v>
      </c>
      <c r="R539" s="7"/>
      <c r="S539" s="80">
        <f t="shared" si="125"/>
        <v>0</v>
      </c>
      <c r="T539" s="1"/>
    </row>
    <row r="540" spans="2:20" customFormat="1" x14ac:dyDescent="0.25">
      <c r="B540" s="20">
        <f t="shared" si="108"/>
        <v>507</v>
      </c>
      <c r="C540" s="71">
        <f t="shared" si="109"/>
        <v>3</v>
      </c>
      <c r="D540" s="16">
        <f t="shared" si="123"/>
        <v>2061</v>
      </c>
      <c r="E540" s="17">
        <f t="shared" si="111"/>
        <v>58866</v>
      </c>
      <c r="F540" s="1">
        <f t="shared" si="112"/>
        <v>0</v>
      </c>
      <c r="G540" s="1">
        <f t="shared" si="113"/>
        <v>0</v>
      </c>
      <c r="H540" s="1"/>
      <c r="I540" s="1">
        <f t="shared" si="114"/>
        <v>0</v>
      </c>
      <c r="J540" s="1">
        <f t="shared" si="115"/>
        <v>0</v>
      </c>
      <c r="K540" s="1">
        <f t="shared" si="116"/>
        <v>0</v>
      </c>
      <c r="L540" s="1"/>
      <c r="M540" s="19">
        <f t="shared" si="124"/>
        <v>0</v>
      </c>
      <c r="N540" s="1">
        <f t="shared" si="117"/>
        <v>0</v>
      </c>
      <c r="O540" s="1">
        <f t="shared" si="118"/>
        <v>0</v>
      </c>
      <c r="P540" s="16">
        <f t="shared" si="106"/>
        <v>43</v>
      </c>
      <c r="Q540" s="86">
        <f t="shared" si="107"/>
        <v>0</v>
      </c>
      <c r="R540" s="7"/>
      <c r="S540" s="80">
        <f t="shared" si="125"/>
        <v>0</v>
      </c>
      <c r="T540" s="1"/>
    </row>
    <row r="541" spans="2:20" customFormat="1" x14ac:dyDescent="0.25">
      <c r="B541" s="20">
        <f t="shared" si="108"/>
        <v>508</v>
      </c>
      <c r="C541" s="71">
        <f t="shared" si="109"/>
        <v>4</v>
      </c>
      <c r="D541" s="16">
        <f t="shared" si="123"/>
        <v>2061</v>
      </c>
      <c r="E541" s="17">
        <f t="shared" si="111"/>
        <v>58897</v>
      </c>
      <c r="F541" s="1">
        <f t="shared" si="112"/>
        <v>0</v>
      </c>
      <c r="G541" s="1">
        <f t="shared" si="113"/>
        <v>0</v>
      </c>
      <c r="H541" s="1"/>
      <c r="I541" s="1">
        <f t="shared" si="114"/>
        <v>0</v>
      </c>
      <c r="J541" s="1">
        <f t="shared" si="115"/>
        <v>0</v>
      </c>
      <c r="K541" s="1">
        <f t="shared" si="116"/>
        <v>0</v>
      </c>
      <c r="L541" s="1"/>
      <c r="M541" s="19">
        <f t="shared" si="124"/>
        <v>0</v>
      </c>
      <c r="N541" s="1">
        <f t="shared" si="117"/>
        <v>0</v>
      </c>
      <c r="O541" s="1">
        <f t="shared" si="118"/>
        <v>0</v>
      </c>
      <c r="P541" s="16">
        <f t="shared" si="106"/>
        <v>43</v>
      </c>
      <c r="Q541" s="86">
        <f t="shared" si="107"/>
        <v>0</v>
      </c>
      <c r="R541" s="7"/>
      <c r="S541" s="80">
        <f t="shared" si="125"/>
        <v>0</v>
      </c>
      <c r="T541" s="1"/>
    </row>
    <row r="542" spans="2:20" customFormat="1" x14ac:dyDescent="0.25">
      <c r="B542" s="20">
        <f t="shared" si="108"/>
        <v>509</v>
      </c>
      <c r="C542" s="71">
        <f t="shared" si="109"/>
        <v>5</v>
      </c>
      <c r="D542" s="16">
        <f t="shared" si="123"/>
        <v>2061</v>
      </c>
      <c r="E542" s="17">
        <f t="shared" si="111"/>
        <v>58927</v>
      </c>
      <c r="F542" s="1">
        <f t="shared" si="112"/>
        <v>0</v>
      </c>
      <c r="G542" s="1">
        <f t="shared" si="113"/>
        <v>0</v>
      </c>
      <c r="H542" s="1"/>
      <c r="I542" s="1">
        <f t="shared" si="114"/>
        <v>0</v>
      </c>
      <c r="J542" s="1">
        <f t="shared" si="115"/>
        <v>0</v>
      </c>
      <c r="K542" s="1">
        <f t="shared" si="116"/>
        <v>0</v>
      </c>
      <c r="L542" s="1"/>
      <c r="M542" s="19">
        <f t="shared" si="124"/>
        <v>0</v>
      </c>
      <c r="N542" s="1">
        <f t="shared" si="117"/>
        <v>0</v>
      </c>
      <c r="O542" s="1">
        <f t="shared" si="118"/>
        <v>0</v>
      </c>
      <c r="P542" s="16">
        <f t="shared" si="106"/>
        <v>43</v>
      </c>
      <c r="Q542" s="86">
        <f t="shared" si="107"/>
        <v>0</v>
      </c>
      <c r="R542" s="7"/>
      <c r="S542" s="80">
        <f t="shared" si="125"/>
        <v>0</v>
      </c>
      <c r="T542" s="1"/>
    </row>
    <row r="543" spans="2:20" customFormat="1" x14ac:dyDescent="0.25">
      <c r="B543" s="20">
        <f t="shared" si="108"/>
        <v>510</v>
      </c>
      <c r="C543" s="71">
        <f t="shared" si="109"/>
        <v>6</v>
      </c>
      <c r="D543" s="16">
        <f t="shared" si="123"/>
        <v>2061</v>
      </c>
      <c r="E543" s="17">
        <f t="shared" si="111"/>
        <v>58958</v>
      </c>
      <c r="F543" s="1">
        <f t="shared" si="112"/>
        <v>0</v>
      </c>
      <c r="G543" s="1">
        <f t="shared" si="113"/>
        <v>0</v>
      </c>
      <c r="H543" s="1"/>
      <c r="I543" s="1">
        <f t="shared" si="114"/>
        <v>0</v>
      </c>
      <c r="J543" s="1">
        <f t="shared" si="115"/>
        <v>0</v>
      </c>
      <c r="K543" s="1">
        <f t="shared" si="116"/>
        <v>0</v>
      </c>
      <c r="L543" s="1"/>
      <c r="M543" s="19">
        <f t="shared" si="124"/>
        <v>0</v>
      </c>
      <c r="N543" s="1">
        <f t="shared" si="117"/>
        <v>0</v>
      </c>
      <c r="O543" s="1">
        <f t="shared" si="118"/>
        <v>0</v>
      </c>
      <c r="P543" s="16">
        <f t="shared" si="106"/>
        <v>43</v>
      </c>
      <c r="Q543" s="86">
        <f t="shared" si="107"/>
        <v>0</v>
      </c>
      <c r="R543" s="7"/>
      <c r="S543" s="80">
        <f t="shared" si="125"/>
        <v>0</v>
      </c>
      <c r="T543" s="1"/>
    </row>
    <row r="544" spans="2:20" customFormat="1" x14ac:dyDescent="0.25">
      <c r="B544" s="20">
        <f t="shared" si="108"/>
        <v>511</v>
      </c>
      <c r="C544" s="71">
        <f t="shared" si="109"/>
        <v>7</v>
      </c>
      <c r="D544" s="16">
        <f t="shared" si="123"/>
        <v>2061</v>
      </c>
      <c r="E544" s="17">
        <f t="shared" si="111"/>
        <v>58988</v>
      </c>
      <c r="F544" s="1">
        <f t="shared" si="112"/>
        <v>0</v>
      </c>
      <c r="G544" s="1">
        <f t="shared" si="113"/>
        <v>0</v>
      </c>
      <c r="H544" s="1"/>
      <c r="I544" s="1">
        <f t="shared" si="114"/>
        <v>0</v>
      </c>
      <c r="J544" s="1">
        <f t="shared" si="115"/>
        <v>0</v>
      </c>
      <c r="K544" s="1">
        <f t="shared" si="116"/>
        <v>0</v>
      </c>
      <c r="L544" s="1"/>
      <c r="M544" s="19">
        <f t="shared" si="124"/>
        <v>0</v>
      </c>
      <c r="N544" s="1">
        <f t="shared" si="117"/>
        <v>0</v>
      </c>
      <c r="O544" s="1">
        <f t="shared" si="118"/>
        <v>0</v>
      </c>
      <c r="P544" s="16">
        <f t="shared" si="106"/>
        <v>43</v>
      </c>
      <c r="Q544" s="86">
        <f t="shared" si="107"/>
        <v>0</v>
      </c>
      <c r="R544" s="7"/>
      <c r="S544" s="80">
        <f t="shared" si="125"/>
        <v>0</v>
      </c>
      <c r="T544" s="1"/>
    </row>
    <row r="545" spans="2:20" customFormat="1" x14ac:dyDescent="0.25">
      <c r="B545" s="20">
        <f t="shared" si="108"/>
        <v>512</v>
      </c>
      <c r="C545" s="71">
        <f t="shared" si="109"/>
        <v>8</v>
      </c>
      <c r="D545" s="16">
        <f t="shared" si="123"/>
        <v>2061</v>
      </c>
      <c r="E545" s="17">
        <f t="shared" si="111"/>
        <v>59019</v>
      </c>
      <c r="F545" s="1">
        <f t="shared" si="112"/>
        <v>0</v>
      </c>
      <c r="G545" s="1">
        <f t="shared" si="113"/>
        <v>0</v>
      </c>
      <c r="H545" s="1"/>
      <c r="I545" s="1">
        <f t="shared" si="114"/>
        <v>0</v>
      </c>
      <c r="J545" s="1">
        <f t="shared" si="115"/>
        <v>0</v>
      </c>
      <c r="K545" s="1">
        <f t="shared" si="116"/>
        <v>0</v>
      </c>
      <c r="L545" s="1"/>
      <c r="M545" s="19">
        <f t="shared" si="124"/>
        <v>0</v>
      </c>
      <c r="N545" s="1">
        <f t="shared" si="117"/>
        <v>0</v>
      </c>
      <c r="O545" s="1">
        <f t="shared" si="118"/>
        <v>0</v>
      </c>
      <c r="P545" s="16">
        <f t="shared" si="106"/>
        <v>43</v>
      </c>
      <c r="Q545" s="86">
        <f t="shared" si="107"/>
        <v>0</v>
      </c>
      <c r="R545" s="7"/>
      <c r="S545" s="80">
        <f t="shared" si="125"/>
        <v>0</v>
      </c>
      <c r="T545" s="1"/>
    </row>
    <row r="546" spans="2:20" customFormat="1" x14ac:dyDescent="0.25">
      <c r="B546" s="20">
        <f t="shared" si="108"/>
        <v>513</v>
      </c>
      <c r="C546" s="71">
        <f t="shared" si="109"/>
        <v>9</v>
      </c>
      <c r="D546" s="16">
        <f t="shared" si="123"/>
        <v>2061</v>
      </c>
      <c r="E546" s="17">
        <f t="shared" si="111"/>
        <v>59050</v>
      </c>
      <c r="F546" s="1">
        <f t="shared" si="112"/>
        <v>0</v>
      </c>
      <c r="G546" s="1">
        <f t="shared" si="113"/>
        <v>0</v>
      </c>
      <c r="H546" s="1"/>
      <c r="I546" s="1">
        <f t="shared" si="114"/>
        <v>0</v>
      </c>
      <c r="J546" s="1">
        <f t="shared" si="115"/>
        <v>0</v>
      </c>
      <c r="K546" s="1">
        <f t="shared" si="116"/>
        <v>0</v>
      </c>
      <c r="L546" s="1"/>
      <c r="M546" s="19">
        <f t="shared" si="124"/>
        <v>0</v>
      </c>
      <c r="N546" s="1">
        <f t="shared" si="117"/>
        <v>0</v>
      </c>
      <c r="O546" s="1">
        <f t="shared" si="118"/>
        <v>0</v>
      </c>
      <c r="P546" s="16">
        <f t="shared" ref="P546:P609" si="126">ROUND(DATEDIF($E$34,E546,"y"),1)+1</f>
        <v>43</v>
      </c>
      <c r="Q546" s="86">
        <f t="shared" ref="Q546:Q609" si="127">IF(AND(O546=0,F546&gt;0),"Final Payment# " &amp; B546 &amp; "; Year #" &amp; P546 &amp; "; Date: " &amp; TEXT(E546,"m/d/yyyy"),0)</f>
        <v>0</v>
      </c>
      <c r="R546" s="7"/>
      <c r="S546" s="80">
        <f t="shared" si="125"/>
        <v>0</v>
      </c>
      <c r="T546" s="1"/>
    </row>
    <row r="547" spans="2:20" customFormat="1" x14ac:dyDescent="0.25">
      <c r="B547" s="20">
        <f t="shared" ref="B547:B610" si="128">+B546+1</f>
        <v>514</v>
      </c>
      <c r="C547" s="71">
        <f t="shared" ref="C547:C610" si="129">IF(C546&gt;=(12.99999-12/$K$13), 1,  C546+12/$K$13)</f>
        <v>10</v>
      </c>
      <c r="D547" s="16">
        <f t="shared" si="123"/>
        <v>2061</v>
      </c>
      <c r="E547" s="17">
        <f t="shared" ref="E547:E610" si="130">DATE(D547,TRUNC(C547),1+(C547-TRUNC(C547))* (IF(TRUNC(C547)=2,28.5,IF(OR(TRUNC(C547)=1,TRUNC(C547)=3,TRUNC(C547)=5,TRUNC(C547)=7,TRUNC(C547)=8,TRUNC(C547)=10,TRUNC(C547)=12),31,30))))</f>
        <v>59080</v>
      </c>
      <c r="F547" s="1">
        <f t="shared" ref="F547:F610" si="131">ROUND(IF(O546&gt;0,($F$14/($K$13*100)*O546),0),2)</f>
        <v>0</v>
      </c>
      <c r="G547" s="1">
        <f t="shared" ref="G547:G610" si="132">ROUND(IF(O546&gt;0,+F547+G546,0),2)</f>
        <v>0</v>
      </c>
      <c r="H547" s="1"/>
      <c r="I547" s="1">
        <f t="shared" ref="I547:I610" si="133">ROUND(IF(O546&gt;0,IF(O546&gt;($K$14+F547),$K$14-F547,O546),0),2)</f>
        <v>0</v>
      </c>
      <c r="J547" s="1">
        <f t="shared" ref="J547:J610" si="134">ROUND(IF(O546&gt;0,+J546+I547+M547,0),2)</f>
        <v>0</v>
      </c>
      <c r="K547" s="1">
        <f t="shared" ref="K547:K610" si="135">ROUND(IF(O546&gt;0,J547+G547,0),2)</f>
        <v>0</v>
      </c>
      <c r="L547" s="1"/>
      <c r="M547" s="19">
        <f t="shared" si="124"/>
        <v>0</v>
      </c>
      <c r="N547" s="1">
        <f t="shared" ref="N547:N610" si="136">ROUND(IF(O546&gt;0,+N546-I547,0),2)</f>
        <v>0</v>
      </c>
      <c r="O547" s="1">
        <f t="shared" ref="O547:O610" si="137">ROUND(IF(O546&gt;0,(+O546-I547-M547),0),2)</f>
        <v>0</v>
      </c>
      <c r="P547" s="16">
        <f t="shared" si="126"/>
        <v>43</v>
      </c>
      <c r="Q547" s="86">
        <f t="shared" si="127"/>
        <v>0</v>
      </c>
      <c r="R547" s="7"/>
      <c r="S547" s="80">
        <f t="shared" si="125"/>
        <v>0</v>
      </c>
      <c r="T547" s="1"/>
    </row>
    <row r="548" spans="2:20" customFormat="1" x14ac:dyDescent="0.25">
      <c r="B548" s="20">
        <f t="shared" si="128"/>
        <v>515</v>
      </c>
      <c r="C548" s="71">
        <f t="shared" si="129"/>
        <v>11</v>
      </c>
      <c r="D548" s="16">
        <f t="shared" si="123"/>
        <v>2061</v>
      </c>
      <c r="E548" s="17">
        <f t="shared" si="130"/>
        <v>59111</v>
      </c>
      <c r="F548" s="1">
        <f t="shared" si="131"/>
        <v>0</v>
      </c>
      <c r="G548" s="1">
        <f t="shared" si="132"/>
        <v>0</v>
      </c>
      <c r="H548" s="1"/>
      <c r="I548" s="1">
        <f t="shared" si="133"/>
        <v>0</v>
      </c>
      <c r="J548" s="1">
        <f t="shared" si="134"/>
        <v>0</v>
      </c>
      <c r="K548" s="1">
        <f t="shared" si="135"/>
        <v>0</v>
      </c>
      <c r="L548" s="1"/>
      <c r="M548" s="19">
        <f t="shared" si="124"/>
        <v>0</v>
      </c>
      <c r="N548" s="1">
        <f t="shared" si="136"/>
        <v>0</v>
      </c>
      <c r="O548" s="1">
        <f t="shared" si="137"/>
        <v>0</v>
      </c>
      <c r="P548" s="16">
        <f t="shared" si="126"/>
        <v>43</v>
      </c>
      <c r="Q548" s="86">
        <f t="shared" si="127"/>
        <v>0</v>
      </c>
      <c r="R548" s="7"/>
      <c r="S548" s="80">
        <f t="shared" si="125"/>
        <v>0</v>
      </c>
      <c r="T548" s="1"/>
    </row>
    <row r="549" spans="2:20" customFormat="1" x14ac:dyDescent="0.25">
      <c r="B549" s="20">
        <f t="shared" si="128"/>
        <v>516</v>
      </c>
      <c r="C549" s="71">
        <f t="shared" si="129"/>
        <v>12</v>
      </c>
      <c r="D549" s="16">
        <f t="shared" si="123"/>
        <v>2061</v>
      </c>
      <c r="E549" s="17">
        <f t="shared" si="130"/>
        <v>59141</v>
      </c>
      <c r="F549" s="1">
        <f t="shared" si="131"/>
        <v>0</v>
      </c>
      <c r="G549" s="1">
        <f t="shared" si="132"/>
        <v>0</v>
      </c>
      <c r="H549" s="1"/>
      <c r="I549" s="1">
        <f t="shared" si="133"/>
        <v>0</v>
      </c>
      <c r="J549" s="1">
        <f t="shared" si="134"/>
        <v>0</v>
      </c>
      <c r="K549" s="1">
        <f t="shared" si="135"/>
        <v>0</v>
      </c>
      <c r="L549" s="1"/>
      <c r="M549" s="19">
        <f t="shared" si="124"/>
        <v>0</v>
      </c>
      <c r="N549" s="1">
        <f t="shared" si="136"/>
        <v>0</v>
      </c>
      <c r="O549" s="1">
        <f t="shared" si="137"/>
        <v>0</v>
      </c>
      <c r="P549" s="16">
        <f t="shared" si="126"/>
        <v>43</v>
      </c>
      <c r="Q549" s="86">
        <f t="shared" si="127"/>
        <v>0</v>
      </c>
      <c r="R549" s="7"/>
      <c r="S549" s="80">
        <f t="shared" si="125"/>
        <v>0</v>
      </c>
      <c r="T549" s="1"/>
    </row>
    <row r="550" spans="2:20" customFormat="1" x14ac:dyDescent="0.25">
      <c r="B550" s="20">
        <f t="shared" si="128"/>
        <v>517</v>
      </c>
      <c r="C550" s="71">
        <f t="shared" si="129"/>
        <v>1</v>
      </c>
      <c r="D550" s="16">
        <f t="shared" si="123"/>
        <v>2062</v>
      </c>
      <c r="E550" s="17">
        <f t="shared" si="130"/>
        <v>59172</v>
      </c>
      <c r="F550" s="1">
        <f t="shared" si="131"/>
        <v>0</v>
      </c>
      <c r="G550" s="1">
        <f t="shared" si="132"/>
        <v>0</v>
      </c>
      <c r="H550" s="1"/>
      <c r="I550" s="1">
        <f t="shared" si="133"/>
        <v>0</v>
      </c>
      <c r="J550" s="1">
        <f t="shared" si="134"/>
        <v>0</v>
      </c>
      <c r="K550" s="1">
        <f t="shared" si="135"/>
        <v>0</v>
      </c>
      <c r="L550" s="1"/>
      <c r="M550" s="19">
        <f t="shared" si="124"/>
        <v>0</v>
      </c>
      <c r="N550" s="1">
        <f t="shared" si="136"/>
        <v>0</v>
      </c>
      <c r="O550" s="1">
        <f t="shared" si="137"/>
        <v>0</v>
      </c>
      <c r="P550" s="16">
        <f t="shared" si="126"/>
        <v>44</v>
      </c>
      <c r="Q550" s="86">
        <f t="shared" si="127"/>
        <v>0</v>
      </c>
      <c r="R550" s="7"/>
      <c r="S550" s="80">
        <f t="shared" si="125"/>
        <v>0</v>
      </c>
      <c r="T550" s="1"/>
    </row>
    <row r="551" spans="2:20" customFormat="1" x14ac:dyDescent="0.25">
      <c r="B551" s="20">
        <f t="shared" si="128"/>
        <v>518</v>
      </c>
      <c r="C551" s="71">
        <f t="shared" si="129"/>
        <v>2</v>
      </c>
      <c r="D551" s="16">
        <f t="shared" si="123"/>
        <v>2062</v>
      </c>
      <c r="E551" s="17">
        <f t="shared" si="130"/>
        <v>59203</v>
      </c>
      <c r="F551" s="1">
        <f t="shared" si="131"/>
        <v>0</v>
      </c>
      <c r="G551" s="1">
        <f t="shared" si="132"/>
        <v>0</v>
      </c>
      <c r="H551" s="1"/>
      <c r="I551" s="1">
        <f t="shared" si="133"/>
        <v>0</v>
      </c>
      <c r="J551" s="1">
        <f t="shared" si="134"/>
        <v>0</v>
      </c>
      <c r="K551" s="1">
        <f t="shared" si="135"/>
        <v>0</v>
      </c>
      <c r="L551" s="1"/>
      <c r="M551" s="19">
        <f t="shared" si="124"/>
        <v>0</v>
      </c>
      <c r="N551" s="1">
        <f t="shared" si="136"/>
        <v>0</v>
      </c>
      <c r="O551" s="1">
        <f t="shared" si="137"/>
        <v>0</v>
      </c>
      <c r="P551" s="16">
        <f t="shared" si="126"/>
        <v>44</v>
      </c>
      <c r="Q551" s="86">
        <f t="shared" si="127"/>
        <v>0</v>
      </c>
      <c r="R551" s="7"/>
      <c r="S551" s="80">
        <f t="shared" si="125"/>
        <v>0</v>
      </c>
      <c r="T551" s="1"/>
    </row>
    <row r="552" spans="2:20" customFormat="1" x14ac:dyDescent="0.25">
      <c r="B552" s="20">
        <f t="shared" si="128"/>
        <v>519</v>
      </c>
      <c r="C552" s="71">
        <f t="shared" si="129"/>
        <v>3</v>
      </c>
      <c r="D552" s="16">
        <f t="shared" si="123"/>
        <v>2062</v>
      </c>
      <c r="E552" s="17">
        <f t="shared" si="130"/>
        <v>59231</v>
      </c>
      <c r="F552" s="1">
        <f t="shared" si="131"/>
        <v>0</v>
      </c>
      <c r="G552" s="1">
        <f t="shared" si="132"/>
        <v>0</v>
      </c>
      <c r="H552" s="1"/>
      <c r="I552" s="1">
        <f t="shared" si="133"/>
        <v>0</v>
      </c>
      <c r="J552" s="1">
        <f t="shared" si="134"/>
        <v>0</v>
      </c>
      <c r="K552" s="1">
        <f t="shared" si="135"/>
        <v>0</v>
      </c>
      <c r="L552" s="1"/>
      <c r="M552" s="19">
        <f t="shared" si="124"/>
        <v>0</v>
      </c>
      <c r="N552" s="1">
        <f t="shared" si="136"/>
        <v>0</v>
      </c>
      <c r="O552" s="1">
        <f t="shared" si="137"/>
        <v>0</v>
      </c>
      <c r="P552" s="16">
        <f t="shared" si="126"/>
        <v>44</v>
      </c>
      <c r="Q552" s="86">
        <f t="shared" si="127"/>
        <v>0</v>
      </c>
      <c r="R552" s="7"/>
      <c r="S552" s="80">
        <f t="shared" si="125"/>
        <v>0</v>
      </c>
      <c r="T552" s="1"/>
    </row>
    <row r="553" spans="2:20" customFormat="1" x14ac:dyDescent="0.25">
      <c r="B553" s="20">
        <f t="shared" si="128"/>
        <v>520</v>
      </c>
      <c r="C553" s="71">
        <f t="shared" si="129"/>
        <v>4</v>
      </c>
      <c r="D553" s="16">
        <f t="shared" si="123"/>
        <v>2062</v>
      </c>
      <c r="E553" s="17">
        <f t="shared" si="130"/>
        <v>59262</v>
      </c>
      <c r="F553" s="1">
        <f t="shared" si="131"/>
        <v>0</v>
      </c>
      <c r="G553" s="1">
        <f t="shared" si="132"/>
        <v>0</v>
      </c>
      <c r="H553" s="1"/>
      <c r="I553" s="1">
        <f t="shared" si="133"/>
        <v>0</v>
      </c>
      <c r="J553" s="1">
        <f t="shared" si="134"/>
        <v>0</v>
      </c>
      <c r="K553" s="1">
        <f t="shared" si="135"/>
        <v>0</v>
      </c>
      <c r="L553" s="1"/>
      <c r="M553" s="19">
        <f t="shared" si="124"/>
        <v>0</v>
      </c>
      <c r="N553" s="1">
        <f t="shared" si="136"/>
        <v>0</v>
      </c>
      <c r="O553" s="1">
        <f t="shared" si="137"/>
        <v>0</v>
      </c>
      <c r="P553" s="16">
        <f t="shared" si="126"/>
        <v>44</v>
      </c>
      <c r="Q553" s="86">
        <f t="shared" si="127"/>
        <v>0</v>
      </c>
      <c r="R553" s="7"/>
      <c r="S553" s="80">
        <f t="shared" si="125"/>
        <v>0</v>
      </c>
      <c r="T553" s="1"/>
    </row>
    <row r="554" spans="2:20" customFormat="1" x14ac:dyDescent="0.25">
      <c r="B554" s="20">
        <f t="shared" si="128"/>
        <v>521</v>
      </c>
      <c r="C554" s="71">
        <f t="shared" si="129"/>
        <v>5</v>
      </c>
      <c r="D554" s="16">
        <f t="shared" si="123"/>
        <v>2062</v>
      </c>
      <c r="E554" s="17">
        <f t="shared" si="130"/>
        <v>59292</v>
      </c>
      <c r="F554" s="1">
        <f t="shared" si="131"/>
        <v>0</v>
      </c>
      <c r="G554" s="1">
        <f t="shared" si="132"/>
        <v>0</v>
      </c>
      <c r="H554" s="1"/>
      <c r="I554" s="1">
        <f t="shared" si="133"/>
        <v>0</v>
      </c>
      <c r="J554" s="1">
        <f t="shared" si="134"/>
        <v>0</v>
      </c>
      <c r="K554" s="1">
        <f t="shared" si="135"/>
        <v>0</v>
      </c>
      <c r="L554" s="1"/>
      <c r="M554" s="19">
        <f t="shared" si="124"/>
        <v>0</v>
      </c>
      <c r="N554" s="1">
        <f t="shared" si="136"/>
        <v>0</v>
      </c>
      <c r="O554" s="1">
        <f t="shared" si="137"/>
        <v>0</v>
      </c>
      <c r="P554" s="16">
        <f t="shared" si="126"/>
        <v>44</v>
      </c>
      <c r="Q554" s="86">
        <f t="shared" si="127"/>
        <v>0</v>
      </c>
      <c r="R554" s="7"/>
      <c r="S554" s="80">
        <f t="shared" si="125"/>
        <v>0</v>
      </c>
      <c r="T554" s="1"/>
    </row>
    <row r="555" spans="2:20" customFormat="1" x14ac:dyDescent="0.25">
      <c r="B555" s="20">
        <f t="shared" si="128"/>
        <v>522</v>
      </c>
      <c r="C555" s="71">
        <f t="shared" si="129"/>
        <v>6</v>
      </c>
      <c r="D555" s="16">
        <f t="shared" si="123"/>
        <v>2062</v>
      </c>
      <c r="E555" s="17">
        <f t="shared" si="130"/>
        <v>59323</v>
      </c>
      <c r="F555" s="1">
        <f t="shared" si="131"/>
        <v>0</v>
      </c>
      <c r="G555" s="1">
        <f t="shared" si="132"/>
        <v>0</v>
      </c>
      <c r="H555" s="1"/>
      <c r="I555" s="1">
        <f t="shared" si="133"/>
        <v>0</v>
      </c>
      <c r="J555" s="1">
        <f t="shared" si="134"/>
        <v>0</v>
      </c>
      <c r="K555" s="1">
        <f t="shared" si="135"/>
        <v>0</v>
      </c>
      <c r="L555" s="1"/>
      <c r="M555" s="19">
        <f t="shared" si="124"/>
        <v>0</v>
      </c>
      <c r="N555" s="1">
        <f t="shared" si="136"/>
        <v>0</v>
      </c>
      <c r="O555" s="1">
        <f t="shared" si="137"/>
        <v>0</v>
      </c>
      <c r="P555" s="16">
        <f t="shared" si="126"/>
        <v>44</v>
      </c>
      <c r="Q555" s="86">
        <f t="shared" si="127"/>
        <v>0</v>
      </c>
      <c r="R555" s="7"/>
      <c r="S555" s="80">
        <f t="shared" si="125"/>
        <v>0</v>
      </c>
      <c r="T555" s="1"/>
    </row>
    <row r="556" spans="2:20" customFormat="1" x14ac:dyDescent="0.25">
      <c r="B556" s="20">
        <f t="shared" si="128"/>
        <v>523</v>
      </c>
      <c r="C556" s="71">
        <f t="shared" si="129"/>
        <v>7</v>
      </c>
      <c r="D556" s="16">
        <f t="shared" si="123"/>
        <v>2062</v>
      </c>
      <c r="E556" s="17">
        <f t="shared" si="130"/>
        <v>59353</v>
      </c>
      <c r="F556" s="1">
        <f t="shared" si="131"/>
        <v>0</v>
      </c>
      <c r="G556" s="1">
        <f t="shared" si="132"/>
        <v>0</v>
      </c>
      <c r="H556" s="1"/>
      <c r="I556" s="1">
        <f t="shared" si="133"/>
        <v>0</v>
      </c>
      <c r="J556" s="1">
        <f t="shared" si="134"/>
        <v>0</v>
      </c>
      <c r="K556" s="1">
        <f t="shared" si="135"/>
        <v>0</v>
      </c>
      <c r="L556" s="1"/>
      <c r="M556" s="19">
        <f t="shared" si="124"/>
        <v>0</v>
      </c>
      <c r="N556" s="1">
        <f t="shared" si="136"/>
        <v>0</v>
      </c>
      <c r="O556" s="1">
        <f t="shared" si="137"/>
        <v>0</v>
      </c>
      <c r="P556" s="16">
        <f t="shared" si="126"/>
        <v>44</v>
      </c>
      <c r="Q556" s="86">
        <f t="shared" si="127"/>
        <v>0</v>
      </c>
      <c r="R556" s="7"/>
      <c r="S556" s="80">
        <f t="shared" si="125"/>
        <v>0</v>
      </c>
      <c r="T556" s="1"/>
    </row>
    <row r="557" spans="2:20" customFormat="1" x14ac:dyDescent="0.25">
      <c r="B557" s="20">
        <f t="shared" si="128"/>
        <v>524</v>
      </c>
      <c r="C557" s="71">
        <f t="shared" si="129"/>
        <v>8</v>
      </c>
      <c r="D557" s="16">
        <f t="shared" si="123"/>
        <v>2062</v>
      </c>
      <c r="E557" s="17">
        <f t="shared" si="130"/>
        <v>59384</v>
      </c>
      <c r="F557" s="1">
        <f t="shared" si="131"/>
        <v>0</v>
      </c>
      <c r="G557" s="1">
        <f t="shared" si="132"/>
        <v>0</v>
      </c>
      <c r="H557" s="1"/>
      <c r="I557" s="1">
        <f t="shared" si="133"/>
        <v>0</v>
      </c>
      <c r="J557" s="1">
        <f t="shared" si="134"/>
        <v>0</v>
      </c>
      <c r="K557" s="1">
        <f t="shared" si="135"/>
        <v>0</v>
      </c>
      <c r="L557" s="1"/>
      <c r="M557" s="19">
        <f t="shared" si="124"/>
        <v>0</v>
      </c>
      <c r="N557" s="1">
        <f t="shared" si="136"/>
        <v>0</v>
      </c>
      <c r="O557" s="1">
        <f t="shared" si="137"/>
        <v>0</v>
      </c>
      <c r="P557" s="16">
        <f t="shared" si="126"/>
        <v>44</v>
      </c>
      <c r="Q557" s="86">
        <f t="shared" si="127"/>
        <v>0</v>
      </c>
      <c r="R557" s="7"/>
      <c r="S557" s="80">
        <f t="shared" si="125"/>
        <v>0</v>
      </c>
      <c r="T557" s="1"/>
    </row>
    <row r="558" spans="2:20" customFormat="1" x14ac:dyDescent="0.25">
      <c r="B558" s="20">
        <f t="shared" si="128"/>
        <v>525</v>
      </c>
      <c r="C558" s="71">
        <f t="shared" si="129"/>
        <v>9</v>
      </c>
      <c r="D558" s="16">
        <f t="shared" si="123"/>
        <v>2062</v>
      </c>
      <c r="E558" s="17">
        <f t="shared" si="130"/>
        <v>59415</v>
      </c>
      <c r="F558" s="1">
        <f t="shared" si="131"/>
        <v>0</v>
      </c>
      <c r="G558" s="1">
        <f t="shared" si="132"/>
        <v>0</v>
      </c>
      <c r="H558" s="1"/>
      <c r="I558" s="1">
        <f t="shared" si="133"/>
        <v>0</v>
      </c>
      <c r="J558" s="1">
        <f t="shared" si="134"/>
        <v>0</v>
      </c>
      <c r="K558" s="1">
        <f t="shared" si="135"/>
        <v>0</v>
      </c>
      <c r="L558" s="1"/>
      <c r="M558" s="19">
        <f t="shared" si="124"/>
        <v>0</v>
      </c>
      <c r="N558" s="1">
        <f t="shared" si="136"/>
        <v>0</v>
      </c>
      <c r="O558" s="1">
        <f t="shared" si="137"/>
        <v>0</v>
      </c>
      <c r="P558" s="16">
        <f t="shared" si="126"/>
        <v>44</v>
      </c>
      <c r="Q558" s="86">
        <f t="shared" si="127"/>
        <v>0</v>
      </c>
      <c r="R558" s="7"/>
      <c r="S558" s="80">
        <f t="shared" si="125"/>
        <v>0</v>
      </c>
      <c r="T558" s="1"/>
    </row>
    <row r="559" spans="2:20" customFormat="1" x14ac:dyDescent="0.25">
      <c r="B559" s="20">
        <f t="shared" si="128"/>
        <v>526</v>
      </c>
      <c r="C559" s="71">
        <f t="shared" si="129"/>
        <v>10</v>
      </c>
      <c r="D559" s="16">
        <f t="shared" si="123"/>
        <v>2062</v>
      </c>
      <c r="E559" s="17">
        <f t="shared" si="130"/>
        <v>59445</v>
      </c>
      <c r="F559" s="1">
        <f t="shared" si="131"/>
        <v>0</v>
      </c>
      <c r="G559" s="1">
        <f t="shared" si="132"/>
        <v>0</v>
      </c>
      <c r="H559" s="1"/>
      <c r="I559" s="1">
        <f t="shared" si="133"/>
        <v>0</v>
      </c>
      <c r="J559" s="1">
        <f t="shared" si="134"/>
        <v>0</v>
      </c>
      <c r="K559" s="1">
        <f t="shared" si="135"/>
        <v>0</v>
      </c>
      <c r="L559" s="1"/>
      <c r="M559" s="19">
        <f t="shared" si="124"/>
        <v>0</v>
      </c>
      <c r="N559" s="1">
        <f t="shared" si="136"/>
        <v>0</v>
      </c>
      <c r="O559" s="1">
        <f t="shared" si="137"/>
        <v>0</v>
      </c>
      <c r="P559" s="16">
        <f t="shared" si="126"/>
        <v>44</v>
      </c>
      <c r="Q559" s="86">
        <f t="shared" si="127"/>
        <v>0</v>
      </c>
      <c r="R559" s="7"/>
      <c r="S559" s="80">
        <f t="shared" si="125"/>
        <v>0</v>
      </c>
      <c r="T559" s="1"/>
    </row>
    <row r="560" spans="2:20" customFormat="1" x14ac:dyDescent="0.25">
      <c r="B560" s="20">
        <f t="shared" si="128"/>
        <v>527</v>
      </c>
      <c r="C560" s="71">
        <f t="shared" si="129"/>
        <v>11</v>
      </c>
      <c r="D560" s="16">
        <f t="shared" si="123"/>
        <v>2062</v>
      </c>
      <c r="E560" s="17">
        <f t="shared" si="130"/>
        <v>59476</v>
      </c>
      <c r="F560" s="1">
        <f t="shared" si="131"/>
        <v>0</v>
      </c>
      <c r="G560" s="1">
        <f t="shared" si="132"/>
        <v>0</v>
      </c>
      <c r="H560" s="1"/>
      <c r="I560" s="1">
        <f t="shared" si="133"/>
        <v>0</v>
      </c>
      <c r="J560" s="1">
        <f t="shared" si="134"/>
        <v>0</v>
      </c>
      <c r="K560" s="1">
        <f t="shared" si="135"/>
        <v>0</v>
      </c>
      <c r="L560" s="1"/>
      <c r="M560" s="19">
        <f t="shared" si="124"/>
        <v>0</v>
      </c>
      <c r="N560" s="1">
        <f t="shared" si="136"/>
        <v>0</v>
      </c>
      <c r="O560" s="1">
        <f t="shared" si="137"/>
        <v>0</v>
      </c>
      <c r="P560" s="16">
        <f t="shared" si="126"/>
        <v>44</v>
      </c>
      <c r="Q560" s="86">
        <f t="shared" si="127"/>
        <v>0</v>
      </c>
      <c r="R560" s="7"/>
      <c r="S560" s="80">
        <f t="shared" si="125"/>
        <v>0</v>
      </c>
      <c r="T560" s="1"/>
    </row>
    <row r="561" spans="2:20" customFormat="1" x14ac:dyDescent="0.25">
      <c r="B561" s="20">
        <f t="shared" si="128"/>
        <v>528</v>
      </c>
      <c r="C561" s="71">
        <f t="shared" si="129"/>
        <v>12</v>
      </c>
      <c r="D561" s="16">
        <f t="shared" si="123"/>
        <v>2062</v>
      </c>
      <c r="E561" s="17">
        <f t="shared" si="130"/>
        <v>59506</v>
      </c>
      <c r="F561" s="1">
        <f t="shared" si="131"/>
        <v>0</v>
      </c>
      <c r="G561" s="1">
        <f t="shared" si="132"/>
        <v>0</v>
      </c>
      <c r="H561" s="1"/>
      <c r="I561" s="1">
        <f t="shared" si="133"/>
        <v>0</v>
      </c>
      <c r="J561" s="1">
        <f t="shared" si="134"/>
        <v>0</v>
      </c>
      <c r="K561" s="1">
        <f t="shared" si="135"/>
        <v>0</v>
      </c>
      <c r="L561" s="1"/>
      <c r="M561" s="19">
        <f t="shared" si="124"/>
        <v>0</v>
      </c>
      <c r="N561" s="1">
        <f t="shared" si="136"/>
        <v>0</v>
      </c>
      <c r="O561" s="1">
        <f t="shared" si="137"/>
        <v>0</v>
      </c>
      <c r="P561" s="16">
        <f t="shared" si="126"/>
        <v>44</v>
      </c>
      <c r="Q561" s="86">
        <f t="shared" si="127"/>
        <v>0</v>
      </c>
      <c r="R561" s="7"/>
      <c r="S561" s="80">
        <f t="shared" si="125"/>
        <v>0</v>
      </c>
      <c r="T561" s="1"/>
    </row>
    <row r="562" spans="2:20" customFormat="1" x14ac:dyDescent="0.25">
      <c r="B562" s="20">
        <f t="shared" si="128"/>
        <v>529</v>
      </c>
      <c r="C562" s="71">
        <f t="shared" si="129"/>
        <v>1</v>
      </c>
      <c r="D562" s="16">
        <f t="shared" si="123"/>
        <v>2063</v>
      </c>
      <c r="E562" s="17">
        <f t="shared" si="130"/>
        <v>59537</v>
      </c>
      <c r="F562" s="1">
        <f t="shared" si="131"/>
        <v>0</v>
      </c>
      <c r="G562" s="1">
        <f t="shared" si="132"/>
        <v>0</v>
      </c>
      <c r="H562" s="1"/>
      <c r="I562" s="1">
        <f t="shared" si="133"/>
        <v>0</v>
      </c>
      <c r="J562" s="1">
        <f t="shared" si="134"/>
        <v>0</v>
      </c>
      <c r="K562" s="1">
        <f t="shared" si="135"/>
        <v>0</v>
      </c>
      <c r="L562" s="1"/>
      <c r="M562" s="19">
        <f t="shared" si="124"/>
        <v>0</v>
      </c>
      <c r="N562" s="1">
        <f t="shared" si="136"/>
        <v>0</v>
      </c>
      <c r="O562" s="1">
        <f t="shared" si="137"/>
        <v>0</v>
      </c>
      <c r="P562" s="16">
        <f t="shared" si="126"/>
        <v>45</v>
      </c>
      <c r="Q562" s="86">
        <f t="shared" si="127"/>
        <v>0</v>
      </c>
      <c r="R562" s="7"/>
      <c r="S562" s="80">
        <f t="shared" si="125"/>
        <v>0</v>
      </c>
      <c r="T562" s="1"/>
    </row>
    <row r="563" spans="2:20" customFormat="1" x14ac:dyDescent="0.25">
      <c r="B563" s="20">
        <f t="shared" si="128"/>
        <v>530</v>
      </c>
      <c r="C563" s="71">
        <f t="shared" si="129"/>
        <v>2</v>
      </c>
      <c r="D563" s="16">
        <f t="shared" si="123"/>
        <v>2063</v>
      </c>
      <c r="E563" s="17">
        <f t="shared" si="130"/>
        <v>59568</v>
      </c>
      <c r="F563" s="1">
        <f t="shared" si="131"/>
        <v>0</v>
      </c>
      <c r="G563" s="1">
        <f t="shared" si="132"/>
        <v>0</v>
      </c>
      <c r="H563" s="1"/>
      <c r="I563" s="1">
        <f t="shared" si="133"/>
        <v>0</v>
      </c>
      <c r="J563" s="1">
        <f t="shared" si="134"/>
        <v>0</v>
      </c>
      <c r="K563" s="1">
        <f t="shared" si="135"/>
        <v>0</v>
      </c>
      <c r="L563" s="1"/>
      <c r="M563" s="19">
        <f t="shared" si="124"/>
        <v>0</v>
      </c>
      <c r="N563" s="1">
        <f t="shared" si="136"/>
        <v>0</v>
      </c>
      <c r="O563" s="1">
        <f t="shared" si="137"/>
        <v>0</v>
      </c>
      <c r="P563" s="16">
        <f t="shared" si="126"/>
        <v>45</v>
      </c>
      <c r="Q563" s="86">
        <f t="shared" si="127"/>
        <v>0</v>
      </c>
      <c r="R563" s="7"/>
      <c r="S563" s="80">
        <f t="shared" si="125"/>
        <v>0</v>
      </c>
      <c r="T563" s="1"/>
    </row>
    <row r="564" spans="2:20" customFormat="1" x14ac:dyDescent="0.25">
      <c r="B564" s="20">
        <f t="shared" si="128"/>
        <v>531</v>
      </c>
      <c r="C564" s="71">
        <f t="shared" si="129"/>
        <v>3</v>
      </c>
      <c r="D564" s="16">
        <f t="shared" si="123"/>
        <v>2063</v>
      </c>
      <c r="E564" s="17">
        <f t="shared" si="130"/>
        <v>59596</v>
      </c>
      <c r="F564" s="1">
        <f t="shared" si="131"/>
        <v>0</v>
      </c>
      <c r="G564" s="1">
        <f t="shared" si="132"/>
        <v>0</v>
      </c>
      <c r="H564" s="1"/>
      <c r="I564" s="1">
        <f t="shared" si="133"/>
        <v>0</v>
      </c>
      <c r="J564" s="1">
        <f t="shared" si="134"/>
        <v>0</v>
      </c>
      <c r="K564" s="1">
        <f t="shared" si="135"/>
        <v>0</v>
      </c>
      <c r="L564" s="1"/>
      <c r="M564" s="19">
        <f t="shared" si="124"/>
        <v>0</v>
      </c>
      <c r="N564" s="1">
        <f t="shared" si="136"/>
        <v>0</v>
      </c>
      <c r="O564" s="1">
        <f t="shared" si="137"/>
        <v>0</v>
      </c>
      <c r="P564" s="16">
        <f t="shared" si="126"/>
        <v>45</v>
      </c>
      <c r="Q564" s="86">
        <f t="shared" si="127"/>
        <v>0</v>
      </c>
      <c r="R564" s="7"/>
      <c r="S564" s="80">
        <f t="shared" si="125"/>
        <v>0</v>
      </c>
      <c r="T564" s="1"/>
    </row>
    <row r="565" spans="2:20" customFormat="1" x14ac:dyDescent="0.25">
      <c r="B565" s="20">
        <f t="shared" si="128"/>
        <v>532</v>
      </c>
      <c r="C565" s="71">
        <f t="shared" si="129"/>
        <v>4</v>
      </c>
      <c r="D565" s="16">
        <f t="shared" si="123"/>
        <v>2063</v>
      </c>
      <c r="E565" s="17">
        <f t="shared" si="130"/>
        <v>59627</v>
      </c>
      <c r="F565" s="1">
        <f t="shared" si="131"/>
        <v>0</v>
      </c>
      <c r="G565" s="1">
        <f t="shared" si="132"/>
        <v>0</v>
      </c>
      <c r="H565" s="1"/>
      <c r="I565" s="1">
        <f t="shared" si="133"/>
        <v>0</v>
      </c>
      <c r="J565" s="1">
        <f t="shared" si="134"/>
        <v>0</v>
      </c>
      <c r="K565" s="1">
        <f t="shared" si="135"/>
        <v>0</v>
      </c>
      <c r="L565" s="1"/>
      <c r="M565" s="19">
        <f t="shared" si="124"/>
        <v>0</v>
      </c>
      <c r="N565" s="1">
        <f t="shared" si="136"/>
        <v>0</v>
      </c>
      <c r="O565" s="1">
        <f t="shared" si="137"/>
        <v>0</v>
      </c>
      <c r="P565" s="16">
        <f t="shared" si="126"/>
        <v>45</v>
      </c>
      <c r="Q565" s="86">
        <f t="shared" si="127"/>
        <v>0</v>
      </c>
      <c r="R565" s="7"/>
      <c r="S565" s="80">
        <f t="shared" si="125"/>
        <v>0</v>
      </c>
      <c r="T565" s="1"/>
    </row>
    <row r="566" spans="2:20" customFormat="1" x14ac:dyDescent="0.25">
      <c r="B566" s="20">
        <f t="shared" si="128"/>
        <v>533</v>
      </c>
      <c r="C566" s="71">
        <f t="shared" si="129"/>
        <v>5</v>
      </c>
      <c r="D566" s="16">
        <f t="shared" si="123"/>
        <v>2063</v>
      </c>
      <c r="E566" s="17">
        <f t="shared" si="130"/>
        <v>59657</v>
      </c>
      <c r="F566" s="1">
        <f t="shared" si="131"/>
        <v>0</v>
      </c>
      <c r="G566" s="1">
        <f t="shared" si="132"/>
        <v>0</v>
      </c>
      <c r="H566" s="1"/>
      <c r="I566" s="1">
        <f t="shared" si="133"/>
        <v>0</v>
      </c>
      <c r="J566" s="1">
        <f t="shared" si="134"/>
        <v>0</v>
      </c>
      <c r="K566" s="1">
        <f t="shared" si="135"/>
        <v>0</v>
      </c>
      <c r="L566" s="1"/>
      <c r="M566" s="19">
        <f t="shared" si="124"/>
        <v>0</v>
      </c>
      <c r="N566" s="1">
        <f t="shared" si="136"/>
        <v>0</v>
      </c>
      <c r="O566" s="1">
        <f t="shared" si="137"/>
        <v>0</v>
      </c>
      <c r="P566" s="16">
        <f t="shared" si="126"/>
        <v>45</v>
      </c>
      <c r="Q566" s="86">
        <f t="shared" si="127"/>
        <v>0</v>
      </c>
      <c r="R566" s="7"/>
      <c r="S566" s="80">
        <f t="shared" si="125"/>
        <v>0</v>
      </c>
      <c r="T566" s="1"/>
    </row>
    <row r="567" spans="2:20" customFormat="1" x14ac:dyDescent="0.25">
      <c r="B567" s="20">
        <f t="shared" si="128"/>
        <v>534</v>
      </c>
      <c r="C567" s="71">
        <f t="shared" si="129"/>
        <v>6</v>
      </c>
      <c r="D567" s="16">
        <f t="shared" si="123"/>
        <v>2063</v>
      </c>
      <c r="E567" s="17">
        <f t="shared" si="130"/>
        <v>59688</v>
      </c>
      <c r="F567" s="1">
        <f t="shared" si="131"/>
        <v>0</v>
      </c>
      <c r="G567" s="1">
        <f t="shared" si="132"/>
        <v>0</v>
      </c>
      <c r="H567" s="1"/>
      <c r="I567" s="1">
        <f t="shared" si="133"/>
        <v>0</v>
      </c>
      <c r="J567" s="1">
        <f t="shared" si="134"/>
        <v>0</v>
      </c>
      <c r="K567" s="1">
        <f t="shared" si="135"/>
        <v>0</v>
      </c>
      <c r="L567" s="1"/>
      <c r="M567" s="19">
        <f t="shared" si="124"/>
        <v>0</v>
      </c>
      <c r="N567" s="1">
        <f t="shared" si="136"/>
        <v>0</v>
      </c>
      <c r="O567" s="1">
        <f t="shared" si="137"/>
        <v>0</v>
      </c>
      <c r="P567" s="16">
        <f t="shared" si="126"/>
        <v>45</v>
      </c>
      <c r="Q567" s="86">
        <f t="shared" si="127"/>
        <v>0</v>
      </c>
      <c r="R567" s="7"/>
      <c r="S567" s="80">
        <f t="shared" si="125"/>
        <v>0</v>
      </c>
      <c r="T567" s="1"/>
    </row>
    <row r="568" spans="2:20" customFormat="1" x14ac:dyDescent="0.25">
      <c r="B568" s="20">
        <f t="shared" si="128"/>
        <v>535</v>
      </c>
      <c r="C568" s="71">
        <f t="shared" si="129"/>
        <v>7</v>
      </c>
      <c r="D568" s="16">
        <f t="shared" si="123"/>
        <v>2063</v>
      </c>
      <c r="E568" s="17">
        <f t="shared" si="130"/>
        <v>59718</v>
      </c>
      <c r="F568" s="1">
        <f t="shared" si="131"/>
        <v>0</v>
      </c>
      <c r="G568" s="1">
        <f t="shared" si="132"/>
        <v>0</v>
      </c>
      <c r="H568" s="1"/>
      <c r="I568" s="1">
        <f t="shared" si="133"/>
        <v>0</v>
      </c>
      <c r="J568" s="1">
        <f t="shared" si="134"/>
        <v>0</v>
      </c>
      <c r="K568" s="1">
        <f t="shared" si="135"/>
        <v>0</v>
      </c>
      <c r="L568" s="1"/>
      <c r="M568" s="19">
        <f t="shared" si="124"/>
        <v>0</v>
      </c>
      <c r="N568" s="1">
        <f t="shared" si="136"/>
        <v>0</v>
      </c>
      <c r="O568" s="1">
        <f t="shared" si="137"/>
        <v>0</v>
      </c>
      <c r="P568" s="16">
        <f t="shared" si="126"/>
        <v>45</v>
      </c>
      <c r="Q568" s="86">
        <f t="shared" si="127"/>
        <v>0</v>
      </c>
      <c r="R568" s="7"/>
      <c r="S568" s="80">
        <f t="shared" si="125"/>
        <v>0</v>
      </c>
      <c r="T568" s="1"/>
    </row>
    <row r="569" spans="2:20" customFormat="1" x14ac:dyDescent="0.25">
      <c r="B569" s="20">
        <f t="shared" si="128"/>
        <v>536</v>
      </c>
      <c r="C569" s="71">
        <f t="shared" si="129"/>
        <v>8</v>
      </c>
      <c r="D569" s="16">
        <f t="shared" si="123"/>
        <v>2063</v>
      </c>
      <c r="E569" s="17">
        <f t="shared" si="130"/>
        <v>59749</v>
      </c>
      <c r="F569" s="1">
        <f t="shared" si="131"/>
        <v>0</v>
      </c>
      <c r="G569" s="1">
        <f t="shared" si="132"/>
        <v>0</v>
      </c>
      <c r="H569" s="1"/>
      <c r="I569" s="1">
        <f t="shared" si="133"/>
        <v>0</v>
      </c>
      <c r="J569" s="1">
        <f t="shared" si="134"/>
        <v>0</v>
      </c>
      <c r="K569" s="1">
        <f t="shared" si="135"/>
        <v>0</v>
      </c>
      <c r="L569" s="1"/>
      <c r="M569" s="19">
        <f t="shared" si="124"/>
        <v>0</v>
      </c>
      <c r="N569" s="1">
        <f t="shared" si="136"/>
        <v>0</v>
      </c>
      <c r="O569" s="1">
        <f t="shared" si="137"/>
        <v>0</v>
      </c>
      <c r="P569" s="16">
        <f t="shared" si="126"/>
        <v>45</v>
      </c>
      <c r="Q569" s="86">
        <f t="shared" si="127"/>
        <v>0</v>
      </c>
      <c r="R569" s="7"/>
      <c r="S569" s="80">
        <f t="shared" si="125"/>
        <v>0</v>
      </c>
      <c r="T569" s="1"/>
    </row>
    <row r="570" spans="2:20" customFormat="1" x14ac:dyDescent="0.25">
      <c r="B570" s="20">
        <f t="shared" si="128"/>
        <v>537</v>
      </c>
      <c r="C570" s="71">
        <f t="shared" si="129"/>
        <v>9</v>
      </c>
      <c r="D570" s="16">
        <f t="shared" si="123"/>
        <v>2063</v>
      </c>
      <c r="E570" s="17">
        <f t="shared" si="130"/>
        <v>59780</v>
      </c>
      <c r="F570" s="1">
        <f t="shared" si="131"/>
        <v>0</v>
      </c>
      <c r="G570" s="1">
        <f t="shared" si="132"/>
        <v>0</v>
      </c>
      <c r="H570" s="1"/>
      <c r="I570" s="1">
        <f t="shared" si="133"/>
        <v>0</v>
      </c>
      <c r="J570" s="1">
        <f t="shared" si="134"/>
        <v>0</v>
      </c>
      <c r="K570" s="1">
        <f t="shared" si="135"/>
        <v>0</v>
      </c>
      <c r="L570" s="1"/>
      <c r="M570" s="19">
        <f t="shared" si="124"/>
        <v>0</v>
      </c>
      <c r="N570" s="1">
        <f t="shared" si="136"/>
        <v>0</v>
      </c>
      <c r="O570" s="1">
        <f t="shared" si="137"/>
        <v>0</v>
      </c>
      <c r="P570" s="16">
        <f t="shared" si="126"/>
        <v>45</v>
      </c>
      <c r="Q570" s="86">
        <f t="shared" si="127"/>
        <v>0</v>
      </c>
      <c r="R570" s="7"/>
      <c r="S570" s="80">
        <f t="shared" si="125"/>
        <v>0</v>
      </c>
      <c r="T570" s="1"/>
    </row>
    <row r="571" spans="2:20" customFormat="1" x14ac:dyDescent="0.25">
      <c r="B571" s="20">
        <f t="shared" si="128"/>
        <v>538</v>
      </c>
      <c r="C571" s="71">
        <f t="shared" si="129"/>
        <v>10</v>
      </c>
      <c r="D571" s="16">
        <f t="shared" si="123"/>
        <v>2063</v>
      </c>
      <c r="E571" s="17">
        <f t="shared" si="130"/>
        <v>59810</v>
      </c>
      <c r="F571" s="1">
        <f t="shared" si="131"/>
        <v>0</v>
      </c>
      <c r="G571" s="1">
        <f t="shared" si="132"/>
        <v>0</v>
      </c>
      <c r="H571" s="1"/>
      <c r="I571" s="1">
        <f t="shared" si="133"/>
        <v>0</v>
      </c>
      <c r="J571" s="1">
        <f t="shared" si="134"/>
        <v>0</v>
      </c>
      <c r="K571" s="1">
        <f t="shared" si="135"/>
        <v>0</v>
      </c>
      <c r="L571" s="1"/>
      <c r="M571" s="19">
        <f t="shared" si="124"/>
        <v>0</v>
      </c>
      <c r="N571" s="1">
        <f t="shared" si="136"/>
        <v>0</v>
      </c>
      <c r="O571" s="1">
        <f t="shared" si="137"/>
        <v>0</v>
      </c>
      <c r="P571" s="16">
        <f t="shared" si="126"/>
        <v>45</v>
      </c>
      <c r="Q571" s="86">
        <f t="shared" si="127"/>
        <v>0</v>
      </c>
      <c r="R571" s="7"/>
      <c r="S571" s="80">
        <f t="shared" si="125"/>
        <v>0</v>
      </c>
      <c r="T571" s="1"/>
    </row>
    <row r="572" spans="2:20" customFormat="1" x14ac:dyDescent="0.25">
      <c r="B572" s="20">
        <f t="shared" si="128"/>
        <v>539</v>
      </c>
      <c r="C572" s="71">
        <f t="shared" si="129"/>
        <v>11</v>
      </c>
      <c r="D572" s="16">
        <f t="shared" si="123"/>
        <v>2063</v>
      </c>
      <c r="E572" s="17">
        <f t="shared" si="130"/>
        <v>59841</v>
      </c>
      <c r="F572" s="1">
        <f t="shared" si="131"/>
        <v>0</v>
      </c>
      <c r="G572" s="1">
        <f t="shared" si="132"/>
        <v>0</v>
      </c>
      <c r="H572" s="1"/>
      <c r="I572" s="1">
        <f t="shared" si="133"/>
        <v>0</v>
      </c>
      <c r="J572" s="1">
        <f t="shared" si="134"/>
        <v>0</v>
      </c>
      <c r="K572" s="1">
        <f t="shared" si="135"/>
        <v>0</v>
      </c>
      <c r="L572" s="1"/>
      <c r="M572" s="19">
        <f t="shared" si="124"/>
        <v>0</v>
      </c>
      <c r="N572" s="1">
        <f t="shared" si="136"/>
        <v>0</v>
      </c>
      <c r="O572" s="1">
        <f t="shared" si="137"/>
        <v>0</v>
      </c>
      <c r="P572" s="16">
        <f t="shared" si="126"/>
        <v>45</v>
      </c>
      <c r="Q572" s="86">
        <f t="shared" si="127"/>
        <v>0</v>
      </c>
      <c r="R572" s="7"/>
      <c r="S572" s="80">
        <f t="shared" si="125"/>
        <v>0</v>
      </c>
      <c r="T572" s="1"/>
    </row>
    <row r="573" spans="2:20" customFormat="1" x14ac:dyDescent="0.25">
      <c r="B573" s="20">
        <f t="shared" si="128"/>
        <v>540</v>
      </c>
      <c r="C573" s="71">
        <f t="shared" si="129"/>
        <v>12</v>
      </c>
      <c r="D573" s="16">
        <f t="shared" si="123"/>
        <v>2063</v>
      </c>
      <c r="E573" s="17">
        <f t="shared" si="130"/>
        <v>59871</v>
      </c>
      <c r="F573" s="1">
        <f t="shared" si="131"/>
        <v>0</v>
      </c>
      <c r="G573" s="1">
        <f t="shared" si="132"/>
        <v>0</v>
      </c>
      <c r="H573" s="1"/>
      <c r="I573" s="1">
        <f t="shared" si="133"/>
        <v>0</v>
      </c>
      <c r="J573" s="1">
        <f t="shared" si="134"/>
        <v>0</v>
      </c>
      <c r="K573" s="1">
        <f t="shared" si="135"/>
        <v>0</v>
      </c>
      <c r="L573" s="1"/>
      <c r="M573" s="19">
        <f t="shared" si="124"/>
        <v>0</v>
      </c>
      <c r="N573" s="1">
        <f t="shared" si="136"/>
        <v>0</v>
      </c>
      <c r="O573" s="1">
        <f t="shared" si="137"/>
        <v>0</v>
      </c>
      <c r="P573" s="16">
        <f t="shared" si="126"/>
        <v>45</v>
      </c>
      <c r="Q573" s="86">
        <f t="shared" si="127"/>
        <v>0</v>
      </c>
      <c r="R573" s="7"/>
      <c r="S573" s="80">
        <f t="shared" si="125"/>
        <v>0</v>
      </c>
      <c r="T573" s="1"/>
    </row>
    <row r="574" spans="2:20" customFormat="1" x14ac:dyDescent="0.25">
      <c r="B574" s="20">
        <f t="shared" si="128"/>
        <v>541</v>
      </c>
      <c r="C574" s="71">
        <f t="shared" si="129"/>
        <v>1</v>
      </c>
      <c r="D574" s="16">
        <f t="shared" si="123"/>
        <v>2064</v>
      </c>
      <c r="E574" s="17">
        <f t="shared" si="130"/>
        <v>59902</v>
      </c>
      <c r="F574" s="1">
        <f t="shared" si="131"/>
        <v>0</v>
      </c>
      <c r="G574" s="1">
        <f t="shared" si="132"/>
        <v>0</v>
      </c>
      <c r="H574" s="1"/>
      <c r="I574" s="1">
        <f t="shared" si="133"/>
        <v>0</v>
      </c>
      <c r="J574" s="1">
        <f t="shared" si="134"/>
        <v>0</v>
      </c>
      <c r="K574" s="1">
        <f t="shared" si="135"/>
        <v>0</v>
      </c>
      <c r="L574" s="1"/>
      <c r="M574" s="19">
        <f t="shared" si="124"/>
        <v>0</v>
      </c>
      <c r="N574" s="1">
        <f t="shared" si="136"/>
        <v>0</v>
      </c>
      <c r="O574" s="1">
        <f t="shared" si="137"/>
        <v>0</v>
      </c>
      <c r="P574" s="16">
        <f t="shared" si="126"/>
        <v>46</v>
      </c>
      <c r="Q574" s="86">
        <f t="shared" si="127"/>
        <v>0</v>
      </c>
      <c r="R574" s="7"/>
      <c r="S574" s="80">
        <f t="shared" si="125"/>
        <v>0</v>
      </c>
      <c r="T574" s="1"/>
    </row>
    <row r="575" spans="2:20" customFormat="1" x14ac:dyDescent="0.25">
      <c r="B575" s="20">
        <f t="shared" si="128"/>
        <v>542</v>
      </c>
      <c r="C575" s="71">
        <f t="shared" si="129"/>
        <v>2</v>
      </c>
      <c r="D575" s="16">
        <f t="shared" si="123"/>
        <v>2064</v>
      </c>
      <c r="E575" s="17">
        <f t="shared" si="130"/>
        <v>59933</v>
      </c>
      <c r="F575" s="1">
        <f t="shared" si="131"/>
        <v>0</v>
      </c>
      <c r="G575" s="1">
        <f t="shared" si="132"/>
        <v>0</v>
      </c>
      <c r="H575" s="1"/>
      <c r="I575" s="1">
        <f t="shared" si="133"/>
        <v>0</v>
      </c>
      <c r="J575" s="1">
        <f t="shared" si="134"/>
        <v>0</v>
      </c>
      <c r="K575" s="1">
        <f t="shared" si="135"/>
        <v>0</v>
      </c>
      <c r="L575" s="1"/>
      <c r="M575" s="19">
        <f t="shared" si="124"/>
        <v>0</v>
      </c>
      <c r="N575" s="1">
        <f t="shared" si="136"/>
        <v>0</v>
      </c>
      <c r="O575" s="1">
        <f t="shared" si="137"/>
        <v>0</v>
      </c>
      <c r="P575" s="16">
        <f t="shared" si="126"/>
        <v>46</v>
      </c>
      <c r="Q575" s="86">
        <f t="shared" si="127"/>
        <v>0</v>
      </c>
      <c r="R575" s="7"/>
      <c r="S575" s="80">
        <f t="shared" si="125"/>
        <v>0</v>
      </c>
      <c r="T575" s="1"/>
    </row>
    <row r="576" spans="2:20" customFormat="1" x14ac:dyDescent="0.25">
      <c r="B576" s="20">
        <f t="shared" si="128"/>
        <v>543</v>
      </c>
      <c r="C576" s="71">
        <f t="shared" si="129"/>
        <v>3</v>
      </c>
      <c r="D576" s="16">
        <f t="shared" si="123"/>
        <v>2064</v>
      </c>
      <c r="E576" s="17">
        <f t="shared" si="130"/>
        <v>59962</v>
      </c>
      <c r="F576" s="1">
        <f t="shared" si="131"/>
        <v>0</v>
      </c>
      <c r="G576" s="1">
        <f t="shared" si="132"/>
        <v>0</v>
      </c>
      <c r="H576" s="1"/>
      <c r="I576" s="1">
        <f t="shared" si="133"/>
        <v>0</v>
      </c>
      <c r="J576" s="1">
        <f t="shared" si="134"/>
        <v>0</v>
      </c>
      <c r="K576" s="1">
        <f t="shared" si="135"/>
        <v>0</v>
      </c>
      <c r="L576" s="1"/>
      <c r="M576" s="19">
        <f t="shared" si="124"/>
        <v>0</v>
      </c>
      <c r="N576" s="1">
        <f t="shared" si="136"/>
        <v>0</v>
      </c>
      <c r="O576" s="1">
        <f t="shared" si="137"/>
        <v>0</v>
      </c>
      <c r="P576" s="16">
        <f t="shared" si="126"/>
        <v>46</v>
      </c>
      <c r="Q576" s="86">
        <f t="shared" si="127"/>
        <v>0</v>
      </c>
      <c r="R576" s="7"/>
      <c r="S576" s="80">
        <f t="shared" si="125"/>
        <v>0</v>
      </c>
      <c r="T576" s="1"/>
    </row>
    <row r="577" spans="2:20" customFormat="1" x14ac:dyDescent="0.25">
      <c r="B577" s="20">
        <f t="shared" si="128"/>
        <v>544</v>
      </c>
      <c r="C577" s="71">
        <f t="shared" si="129"/>
        <v>4</v>
      </c>
      <c r="D577" s="16">
        <f t="shared" si="123"/>
        <v>2064</v>
      </c>
      <c r="E577" s="17">
        <f t="shared" si="130"/>
        <v>59993</v>
      </c>
      <c r="F577" s="1">
        <f t="shared" si="131"/>
        <v>0</v>
      </c>
      <c r="G577" s="1">
        <f t="shared" si="132"/>
        <v>0</v>
      </c>
      <c r="H577" s="1"/>
      <c r="I577" s="1">
        <f t="shared" si="133"/>
        <v>0</v>
      </c>
      <c r="J577" s="1">
        <f t="shared" si="134"/>
        <v>0</v>
      </c>
      <c r="K577" s="1">
        <f t="shared" si="135"/>
        <v>0</v>
      </c>
      <c r="L577" s="1"/>
      <c r="M577" s="19">
        <f t="shared" si="124"/>
        <v>0</v>
      </c>
      <c r="N577" s="1">
        <f t="shared" si="136"/>
        <v>0</v>
      </c>
      <c r="O577" s="1">
        <f t="shared" si="137"/>
        <v>0</v>
      </c>
      <c r="P577" s="16">
        <f t="shared" si="126"/>
        <v>46</v>
      </c>
      <c r="Q577" s="86">
        <f t="shared" si="127"/>
        <v>0</v>
      </c>
      <c r="R577" s="7"/>
      <c r="S577" s="80">
        <f t="shared" si="125"/>
        <v>0</v>
      </c>
      <c r="T577" s="1"/>
    </row>
    <row r="578" spans="2:20" customFormat="1" x14ac:dyDescent="0.25">
      <c r="B578" s="20">
        <f t="shared" si="128"/>
        <v>545</v>
      </c>
      <c r="C578" s="71">
        <f t="shared" si="129"/>
        <v>5</v>
      </c>
      <c r="D578" s="16">
        <f t="shared" si="123"/>
        <v>2064</v>
      </c>
      <c r="E578" s="17">
        <f t="shared" si="130"/>
        <v>60023</v>
      </c>
      <c r="F578" s="1">
        <f t="shared" si="131"/>
        <v>0</v>
      </c>
      <c r="G578" s="1">
        <f t="shared" si="132"/>
        <v>0</v>
      </c>
      <c r="H578" s="1"/>
      <c r="I578" s="1">
        <f t="shared" si="133"/>
        <v>0</v>
      </c>
      <c r="J578" s="1">
        <f t="shared" si="134"/>
        <v>0</v>
      </c>
      <c r="K578" s="1">
        <f t="shared" si="135"/>
        <v>0</v>
      </c>
      <c r="L578" s="1"/>
      <c r="M578" s="19">
        <f t="shared" si="124"/>
        <v>0</v>
      </c>
      <c r="N578" s="1">
        <f t="shared" si="136"/>
        <v>0</v>
      </c>
      <c r="O578" s="1">
        <f t="shared" si="137"/>
        <v>0</v>
      </c>
      <c r="P578" s="16">
        <f t="shared" si="126"/>
        <v>46</v>
      </c>
      <c r="Q578" s="86">
        <f t="shared" si="127"/>
        <v>0</v>
      </c>
      <c r="R578" s="7"/>
      <c r="S578" s="80">
        <f t="shared" si="125"/>
        <v>0</v>
      </c>
      <c r="T578" s="1"/>
    </row>
    <row r="579" spans="2:20" customFormat="1" x14ac:dyDescent="0.25">
      <c r="B579" s="20">
        <f t="shared" si="128"/>
        <v>546</v>
      </c>
      <c r="C579" s="71">
        <f t="shared" si="129"/>
        <v>6</v>
      </c>
      <c r="D579" s="16">
        <f t="shared" si="123"/>
        <v>2064</v>
      </c>
      <c r="E579" s="17">
        <f t="shared" si="130"/>
        <v>60054</v>
      </c>
      <c r="F579" s="1">
        <f t="shared" si="131"/>
        <v>0</v>
      </c>
      <c r="G579" s="1">
        <f t="shared" si="132"/>
        <v>0</v>
      </c>
      <c r="H579" s="1"/>
      <c r="I579" s="1">
        <f t="shared" si="133"/>
        <v>0</v>
      </c>
      <c r="J579" s="1">
        <f t="shared" si="134"/>
        <v>0</v>
      </c>
      <c r="K579" s="1">
        <f t="shared" si="135"/>
        <v>0</v>
      </c>
      <c r="L579" s="1"/>
      <c r="M579" s="19">
        <f t="shared" si="124"/>
        <v>0</v>
      </c>
      <c r="N579" s="1">
        <f t="shared" si="136"/>
        <v>0</v>
      </c>
      <c r="O579" s="1">
        <f t="shared" si="137"/>
        <v>0</v>
      </c>
      <c r="P579" s="16">
        <f t="shared" si="126"/>
        <v>46</v>
      </c>
      <c r="Q579" s="86">
        <f t="shared" si="127"/>
        <v>0</v>
      </c>
      <c r="R579" s="7"/>
      <c r="S579" s="80">
        <f t="shared" si="125"/>
        <v>0</v>
      </c>
      <c r="T579" s="1"/>
    </row>
    <row r="580" spans="2:20" customFormat="1" x14ac:dyDescent="0.25">
      <c r="B580" s="20">
        <f t="shared" si="128"/>
        <v>547</v>
      </c>
      <c r="C580" s="71">
        <f t="shared" si="129"/>
        <v>7</v>
      </c>
      <c r="D580" s="16">
        <f t="shared" si="123"/>
        <v>2064</v>
      </c>
      <c r="E580" s="17">
        <f t="shared" si="130"/>
        <v>60084</v>
      </c>
      <c r="F580" s="1">
        <f t="shared" si="131"/>
        <v>0</v>
      </c>
      <c r="G580" s="1">
        <f t="shared" si="132"/>
        <v>0</v>
      </c>
      <c r="H580" s="1"/>
      <c r="I580" s="1">
        <f t="shared" si="133"/>
        <v>0</v>
      </c>
      <c r="J580" s="1">
        <f t="shared" si="134"/>
        <v>0</v>
      </c>
      <c r="K580" s="1">
        <f t="shared" si="135"/>
        <v>0</v>
      </c>
      <c r="L580" s="1"/>
      <c r="M580" s="19">
        <f t="shared" si="124"/>
        <v>0</v>
      </c>
      <c r="N580" s="1">
        <f t="shared" si="136"/>
        <v>0</v>
      </c>
      <c r="O580" s="1">
        <f t="shared" si="137"/>
        <v>0</v>
      </c>
      <c r="P580" s="16">
        <f t="shared" si="126"/>
        <v>46</v>
      </c>
      <c r="Q580" s="86">
        <f t="shared" si="127"/>
        <v>0</v>
      </c>
      <c r="R580" s="7"/>
      <c r="S580" s="80">
        <f t="shared" si="125"/>
        <v>0</v>
      </c>
      <c r="T580" s="1"/>
    </row>
    <row r="581" spans="2:20" customFormat="1" x14ac:dyDescent="0.25">
      <c r="B581" s="20">
        <f t="shared" si="128"/>
        <v>548</v>
      </c>
      <c r="C581" s="71">
        <f t="shared" si="129"/>
        <v>8</v>
      </c>
      <c r="D581" s="16">
        <f t="shared" si="123"/>
        <v>2064</v>
      </c>
      <c r="E581" s="17">
        <f t="shared" si="130"/>
        <v>60115</v>
      </c>
      <c r="F581" s="1">
        <f t="shared" si="131"/>
        <v>0</v>
      </c>
      <c r="G581" s="1">
        <f t="shared" si="132"/>
        <v>0</v>
      </c>
      <c r="H581" s="1"/>
      <c r="I581" s="1">
        <f t="shared" si="133"/>
        <v>0</v>
      </c>
      <c r="J581" s="1">
        <f t="shared" si="134"/>
        <v>0</v>
      </c>
      <c r="K581" s="1">
        <f t="shared" si="135"/>
        <v>0</v>
      </c>
      <c r="L581" s="1"/>
      <c r="M581" s="19">
        <f t="shared" si="124"/>
        <v>0</v>
      </c>
      <c r="N581" s="1">
        <f t="shared" si="136"/>
        <v>0</v>
      </c>
      <c r="O581" s="1">
        <f t="shared" si="137"/>
        <v>0</v>
      </c>
      <c r="P581" s="16">
        <f t="shared" si="126"/>
        <v>46</v>
      </c>
      <c r="Q581" s="86">
        <f t="shared" si="127"/>
        <v>0</v>
      </c>
      <c r="R581" s="7"/>
      <c r="S581" s="80">
        <f t="shared" si="125"/>
        <v>0</v>
      </c>
      <c r="T581" s="1"/>
    </row>
    <row r="582" spans="2:20" customFormat="1" x14ac:dyDescent="0.25">
      <c r="B582" s="20">
        <f t="shared" si="128"/>
        <v>549</v>
      </c>
      <c r="C582" s="71">
        <f t="shared" si="129"/>
        <v>9</v>
      </c>
      <c r="D582" s="16">
        <f t="shared" si="123"/>
        <v>2064</v>
      </c>
      <c r="E582" s="17">
        <f t="shared" si="130"/>
        <v>60146</v>
      </c>
      <c r="F582" s="1">
        <f t="shared" si="131"/>
        <v>0</v>
      </c>
      <c r="G582" s="1">
        <f t="shared" si="132"/>
        <v>0</v>
      </c>
      <c r="H582" s="1"/>
      <c r="I582" s="1">
        <f t="shared" si="133"/>
        <v>0</v>
      </c>
      <c r="J582" s="1">
        <f t="shared" si="134"/>
        <v>0</v>
      </c>
      <c r="K582" s="1">
        <f t="shared" si="135"/>
        <v>0</v>
      </c>
      <c r="L582" s="1"/>
      <c r="M582" s="19">
        <f t="shared" si="124"/>
        <v>0</v>
      </c>
      <c r="N582" s="1">
        <f t="shared" si="136"/>
        <v>0</v>
      </c>
      <c r="O582" s="1">
        <f t="shared" si="137"/>
        <v>0</v>
      </c>
      <c r="P582" s="16">
        <f t="shared" si="126"/>
        <v>46</v>
      </c>
      <c r="Q582" s="86">
        <f t="shared" si="127"/>
        <v>0</v>
      </c>
      <c r="R582" s="7"/>
      <c r="S582" s="80">
        <f t="shared" si="125"/>
        <v>0</v>
      </c>
      <c r="T582" s="1"/>
    </row>
    <row r="583" spans="2:20" customFormat="1" x14ac:dyDescent="0.25">
      <c r="B583" s="20">
        <f t="shared" si="128"/>
        <v>550</v>
      </c>
      <c r="C583" s="71">
        <f t="shared" si="129"/>
        <v>10</v>
      </c>
      <c r="D583" s="16">
        <f t="shared" si="123"/>
        <v>2064</v>
      </c>
      <c r="E583" s="17">
        <f t="shared" si="130"/>
        <v>60176</v>
      </c>
      <c r="F583" s="1">
        <f t="shared" si="131"/>
        <v>0</v>
      </c>
      <c r="G583" s="1">
        <f t="shared" si="132"/>
        <v>0</v>
      </c>
      <c r="H583" s="1"/>
      <c r="I583" s="1">
        <f t="shared" si="133"/>
        <v>0</v>
      </c>
      <c r="J583" s="1">
        <f t="shared" si="134"/>
        <v>0</v>
      </c>
      <c r="K583" s="1">
        <f t="shared" si="135"/>
        <v>0</v>
      </c>
      <c r="L583" s="1"/>
      <c r="M583" s="19">
        <f t="shared" si="124"/>
        <v>0</v>
      </c>
      <c r="N583" s="1">
        <f t="shared" si="136"/>
        <v>0</v>
      </c>
      <c r="O583" s="1">
        <f t="shared" si="137"/>
        <v>0</v>
      </c>
      <c r="P583" s="16">
        <f t="shared" si="126"/>
        <v>46</v>
      </c>
      <c r="Q583" s="86">
        <f t="shared" si="127"/>
        <v>0</v>
      </c>
      <c r="R583" s="7"/>
      <c r="S583" s="80">
        <f t="shared" si="125"/>
        <v>0</v>
      </c>
      <c r="T583" s="1"/>
    </row>
    <row r="584" spans="2:20" customFormat="1" x14ac:dyDescent="0.25">
      <c r="B584" s="20">
        <f t="shared" si="128"/>
        <v>551</v>
      </c>
      <c r="C584" s="71">
        <f t="shared" si="129"/>
        <v>11</v>
      </c>
      <c r="D584" s="16">
        <f t="shared" si="123"/>
        <v>2064</v>
      </c>
      <c r="E584" s="17">
        <f t="shared" si="130"/>
        <v>60207</v>
      </c>
      <c r="F584" s="1">
        <f t="shared" si="131"/>
        <v>0</v>
      </c>
      <c r="G584" s="1">
        <f t="shared" si="132"/>
        <v>0</v>
      </c>
      <c r="H584" s="1"/>
      <c r="I584" s="1">
        <f t="shared" si="133"/>
        <v>0</v>
      </c>
      <c r="J584" s="1">
        <f t="shared" si="134"/>
        <v>0</v>
      </c>
      <c r="K584" s="1">
        <f t="shared" si="135"/>
        <v>0</v>
      </c>
      <c r="L584" s="1"/>
      <c r="M584" s="19">
        <f t="shared" si="124"/>
        <v>0</v>
      </c>
      <c r="N584" s="1">
        <f t="shared" si="136"/>
        <v>0</v>
      </c>
      <c r="O584" s="1">
        <f t="shared" si="137"/>
        <v>0</v>
      </c>
      <c r="P584" s="16">
        <f t="shared" si="126"/>
        <v>46</v>
      </c>
      <c r="Q584" s="86">
        <f t="shared" si="127"/>
        <v>0</v>
      </c>
      <c r="R584" s="7"/>
      <c r="S584" s="80">
        <f t="shared" si="125"/>
        <v>0</v>
      </c>
      <c r="T584" s="1"/>
    </row>
    <row r="585" spans="2:20" customFormat="1" x14ac:dyDescent="0.25">
      <c r="B585" s="20">
        <f t="shared" si="128"/>
        <v>552</v>
      </c>
      <c r="C585" s="71">
        <f t="shared" si="129"/>
        <v>12</v>
      </c>
      <c r="D585" s="16">
        <f t="shared" si="123"/>
        <v>2064</v>
      </c>
      <c r="E585" s="17">
        <f t="shared" si="130"/>
        <v>60237</v>
      </c>
      <c r="F585" s="1">
        <f t="shared" si="131"/>
        <v>0</v>
      </c>
      <c r="G585" s="1">
        <f t="shared" si="132"/>
        <v>0</v>
      </c>
      <c r="H585" s="1"/>
      <c r="I585" s="1">
        <f t="shared" si="133"/>
        <v>0</v>
      </c>
      <c r="J585" s="1">
        <f t="shared" si="134"/>
        <v>0</v>
      </c>
      <c r="K585" s="1">
        <f t="shared" si="135"/>
        <v>0</v>
      </c>
      <c r="L585" s="1"/>
      <c r="M585" s="19">
        <f t="shared" si="124"/>
        <v>0</v>
      </c>
      <c r="N585" s="1">
        <f t="shared" si="136"/>
        <v>0</v>
      </c>
      <c r="O585" s="1">
        <f t="shared" si="137"/>
        <v>0</v>
      </c>
      <c r="P585" s="16">
        <f t="shared" si="126"/>
        <v>46</v>
      </c>
      <c r="Q585" s="86">
        <f t="shared" si="127"/>
        <v>0</v>
      </c>
      <c r="R585" s="7"/>
      <c r="S585" s="80">
        <f t="shared" si="125"/>
        <v>0</v>
      </c>
      <c r="T585" s="1"/>
    </row>
    <row r="586" spans="2:20" customFormat="1" x14ac:dyDescent="0.25">
      <c r="B586" s="20">
        <f t="shared" si="128"/>
        <v>553</v>
      </c>
      <c r="C586" s="71">
        <f t="shared" si="129"/>
        <v>1</v>
      </c>
      <c r="D586" s="16">
        <f t="shared" si="123"/>
        <v>2065</v>
      </c>
      <c r="E586" s="17">
        <f t="shared" si="130"/>
        <v>60268</v>
      </c>
      <c r="F586" s="1">
        <f t="shared" si="131"/>
        <v>0</v>
      </c>
      <c r="G586" s="1">
        <f t="shared" si="132"/>
        <v>0</v>
      </c>
      <c r="H586" s="1"/>
      <c r="I586" s="1">
        <f t="shared" si="133"/>
        <v>0</v>
      </c>
      <c r="J586" s="1">
        <f t="shared" si="134"/>
        <v>0</v>
      </c>
      <c r="K586" s="1">
        <f t="shared" si="135"/>
        <v>0</v>
      </c>
      <c r="L586" s="1"/>
      <c r="M586" s="19">
        <f t="shared" si="124"/>
        <v>0</v>
      </c>
      <c r="N586" s="1">
        <f t="shared" si="136"/>
        <v>0</v>
      </c>
      <c r="O586" s="1">
        <f t="shared" si="137"/>
        <v>0</v>
      </c>
      <c r="P586" s="16">
        <f t="shared" si="126"/>
        <v>47</v>
      </c>
      <c r="Q586" s="86">
        <f t="shared" si="127"/>
        <v>0</v>
      </c>
      <c r="R586" s="7"/>
      <c r="S586" s="80">
        <f t="shared" si="125"/>
        <v>0</v>
      </c>
      <c r="T586" s="1"/>
    </row>
    <row r="587" spans="2:20" customFormat="1" x14ac:dyDescent="0.25">
      <c r="B587" s="20">
        <f t="shared" si="128"/>
        <v>554</v>
      </c>
      <c r="C587" s="71">
        <f t="shared" si="129"/>
        <v>2</v>
      </c>
      <c r="D587" s="16">
        <f t="shared" si="123"/>
        <v>2065</v>
      </c>
      <c r="E587" s="17">
        <f t="shared" si="130"/>
        <v>60299</v>
      </c>
      <c r="F587" s="1">
        <f t="shared" si="131"/>
        <v>0</v>
      </c>
      <c r="G587" s="1">
        <f t="shared" si="132"/>
        <v>0</v>
      </c>
      <c r="H587" s="1"/>
      <c r="I587" s="1">
        <f t="shared" si="133"/>
        <v>0</v>
      </c>
      <c r="J587" s="1">
        <f t="shared" si="134"/>
        <v>0</v>
      </c>
      <c r="K587" s="1">
        <f t="shared" si="135"/>
        <v>0</v>
      </c>
      <c r="L587" s="1"/>
      <c r="M587" s="19">
        <f t="shared" si="124"/>
        <v>0</v>
      </c>
      <c r="N587" s="1">
        <f t="shared" si="136"/>
        <v>0</v>
      </c>
      <c r="O587" s="1">
        <f t="shared" si="137"/>
        <v>0</v>
      </c>
      <c r="P587" s="16">
        <f t="shared" si="126"/>
        <v>47</v>
      </c>
      <c r="Q587" s="86">
        <f t="shared" si="127"/>
        <v>0</v>
      </c>
      <c r="R587" s="7"/>
      <c r="S587" s="80">
        <f t="shared" si="125"/>
        <v>0</v>
      </c>
      <c r="T587" s="1"/>
    </row>
    <row r="588" spans="2:20" customFormat="1" x14ac:dyDescent="0.25">
      <c r="B588" s="20">
        <f t="shared" si="128"/>
        <v>555</v>
      </c>
      <c r="C588" s="71">
        <f t="shared" si="129"/>
        <v>3</v>
      </c>
      <c r="D588" s="16">
        <f t="shared" ref="D588:D592" si="138">IF(AND(C588=1, B588&gt;1),D587+1,D587)</f>
        <v>2065</v>
      </c>
      <c r="E588" s="17">
        <f t="shared" si="130"/>
        <v>60327</v>
      </c>
      <c r="F588" s="1">
        <f t="shared" si="131"/>
        <v>0</v>
      </c>
      <c r="G588" s="1">
        <f t="shared" si="132"/>
        <v>0</v>
      </c>
      <c r="H588" s="1"/>
      <c r="I588" s="1">
        <f t="shared" si="133"/>
        <v>0</v>
      </c>
      <c r="J588" s="1">
        <f t="shared" si="134"/>
        <v>0</v>
      </c>
      <c r="K588" s="1">
        <f t="shared" si="135"/>
        <v>0</v>
      </c>
      <c r="L588" s="1"/>
      <c r="M588" s="19">
        <f t="shared" ref="M588:M592" si="139">IF(O587&gt;$N$14,IF(O587&gt;=(I588+$N$14),$N$14,(O587-I588)),0)</f>
        <v>0</v>
      </c>
      <c r="N588" s="1">
        <f t="shared" si="136"/>
        <v>0</v>
      </c>
      <c r="O588" s="1">
        <f t="shared" si="137"/>
        <v>0</v>
      </c>
      <c r="P588" s="16">
        <f t="shared" si="126"/>
        <v>47</v>
      </c>
      <c r="Q588" s="86">
        <f t="shared" si="127"/>
        <v>0</v>
      </c>
      <c r="R588" s="7"/>
      <c r="S588" s="80">
        <f t="shared" ref="S588:S592" si="140">F588+I588+M588</f>
        <v>0</v>
      </c>
      <c r="T588" s="1"/>
    </row>
    <row r="589" spans="2:20" customFormat="1" x14ac:dyDescent="0.25">
      <c r="B589" s="20">
        <f t="shared" si="128"/>
        <v>556</v>
      </c>
      <c r="C589" s="71">
        <f t="shared" si="129"/>
        <v>4</v>
      </c>
      <c r="D589" s="16">
        <f t="shared" si="138"/>
        <v>2065</v>
      </c>
      <c r="E589" s="17">
        <f t="shared" si="130"/>
        <v>60358</v>
      </c>
      <c r="F589" s="1">
        <f t="shared" si="131"/>
        <v>0</v>
      </c>
      <c r="G589" s="1">
        <f t="shared" si="132"/>
        <v>0</v>
      </c>
      <c r="H589" s="1"/>
      <c r="I589" s="1">
        <f t="shared" si="133"/>
        <v>0</v>
      </c>
      <c r="J589" s="1">
        <f t="shared" si="134"/>
        <v>0</v>
      </c>
      <c r="K589" s="1">
        <f t="shared" si="135"/>
        <v>0</v>
      </c>
      <c r="L589" s="1"/>
      <c r="M589" s="19">
        <f t="shared" si="139"/>
        <v>0</v>
      </c>
      <c r="N589" s="1">
        <f t="shared" si="136"/>
        <v>0</v>
      </c>
      <c r="O589" s="1">
        <f t="shared" si="137"/>
        <v>0</v>
      </c>
      <c r="P589" s="16">
        <f t="shared" si="126"/>
        <v>47</v>
      </c>
      <c r="Q589" s="86">
        <f t="shared" si="127"/>
        <v>0</v>
      </c>
      <c r="R589" s="7"/>
      <c r="S589" s="80">
        <f t="shared" si="140"/>
        <v>0</v>
      </c>
      <c r="T589" s="1"/>
    </row>
    <row r="590" spans="2:20" customFormat="1" x14ac:dyDescent="0.25">
      <c r="B590" s="20">
        <f t="shared" si="128"/>
        <v>557</v>
      </c>
      <c r="C590" s="71">
        <f t="shared" si="129"/>
        <v>5</v>
      </c>
      <c r="D590" s="16">
        <f t="shared" si="138"/>
        <v>2065</v>
      </c>
      <c r="E590" s="17">
        <f t="shared" si="130"/>
        <v>60388</v>
      </c>
      <c r="F590" s="1">
        <f t="shared" si="131"/>
        <v>0</v>
      </c>
      <c r="G590" s="1">
        <f t="shared" si="132"/>
        <v>0</v>
      </c>
      <c r="H590" s="1"/>
      <c r="I590" s="1">
        <f t="shared" si="133"/>
        <v>0</v>
      </c>
      <c r="J590" s="1">
        <f t="shared" si="134"/>
        <v>0</v>
      </c>
      <c r="K590" s="1">
        <f t="shared" si="135"/>
        <v>0</v>
      </c>
      <c r="L590" s="1"/>
      <c r="M590" s="19">
        <f t="shared" si="139"/>
        <v>0</v>
      </c>
      <c r="N590" s="1">
        <f t="shared" si="136"/>
        <v>0</v>
      </c>
      <c r="O590" s="1">
        <f t="shared" si="137"/>
        <v>0</v>
      </c>
      <c r="P590" s="16">
        <f t="shared" si="126"/>
        <v>47</v>
      </c>
      <c r="Q590" s="86">
        <f t="shared" si="127"/>
        <v>0</v>
      </c>
      <c r="R590" s="7"/>
      <c r="S590" s="80">
        <f t="shared" si="140"/>
        <v>0</v>
      </c>
      <c r="T590" s="1"/>
    </row>
    <row r="591" spans="2:20" customFormat="1" x14ac:dyDescent="0.25">
      <c r="B591" s="20">
        <f t="shared" si="128"/>
        <v>558</v>
      </c>
      <c r="C591" s="71">
        <f t="shared" si="129"/>
        <v>6</v>
      </c>
      <c r="D591" s="16">
        <f t="shared" si="138"/>
        <v>2065</v>
      </c>
      <c r="E591" s="17">
        <f t="shared" si="130"/>
        <v>60419</v>
      </c>
      <c r="F591" s="1">
        <f t="shared" si="131"/>
        <v>0</v>
      </c>
      <c r="G591" s="1">
        <f t="shared" si="132"/>
        <v>0</v>
      </c>
      <c r="H591" s="1"/>
      <c r="I591" s="1">
        <f t="shared" si="133"/>
        <v>0</v>
      </c>
      <c r="J591" s="1">
        <f t="shared" si="134"/>
        <v>0</v>
      </c>
      <c r="K591" s="1">
        <f t="shared" si="135"/>
        <v>0</v>
      </c>
      <c r="L591" s="1"/>
      <c r="M591" s="19">
        <f t="shared" si="139"/>
        <v>0</v>
      </c>
      <c r="N591" s="1">
        <f t="shared" si="136"/>
        <v>0</v>
      </c>
      <c r="O591" s="1">
        <f t="shared" si="137"/>
        <v>0</v>
      </c>
      <c r="P591" s="16">
        <f t="shared" si="126"/>
        <v>47</v>
      </c>
      <c r="Q591" s="86">
        <f t="shared" si="127"/>
        <v>0</v>
      </c>
      <c r="R591" s="7"/>
      <c r="S591" s="80">
        <f t="shared" si="140"/>
        <v>0</v>
      </c>
      <c r="T591" s="1"/>
    </row>
    <row r="592" spans="2:20" customFormat="1" x14ac:dyDescent="0.25">
      <c r="B592" s="20">
        <f t="shared" si="128"/>
        <v>559</v>
      </c>
      <c r="C592" s="71">
        <f t="shared" si="129"/>
        <v>7</v>
      </c>
      <c r="D592" s="16">
        <f t="shared" si="138"/>
        <v>2065</v>
      </c>
      <c r="E592" s="17">
        <f t="shared" si="130"/>
        <v>60449</v>
      </c>
      <c r="F592" s="1">
        <f t="shared" si="131"/>
        <v>0</v>
      </c>
      <c r="G592" s="1">
        <f t="shared" si="132"/>
        <v>0</v>
      </c>
      <c r="H592" s="1"/>
      <c r="I592" s="1">
        <f t="shared" si="133"/>
        <v>0</v>
      </c>
      <c r="J592" s="1">
        <f t="shared" si="134"/>
        <v>0</v>
      </c>
      <c r="K592" s="1">
        <f t="shared" si="135"/>
        <v>0</v>
      </c>
      <c r="L592" s="1"/>
      <c r="M592" s="74">
        <f t="shared" si="139"/>
        <v>0</v>
      </c>
      <c r="N592" s="1">
        <f t="shared" si="136"/>
        <v>0</v>
      </c>
      <c r="O592" s="1">
        <f t="shared" si="137"/>
        <v>0</v>
      </c>
      <c r="P592" s="16">
        <f t="shared" si="126"/>
        <v>47</v>
      </c>
      <c r="Q592" s="86">
        <f t="shared" si="127"/>
        <v>0</v>
      </c>
      <c r="R592" s="75"/>
      <c r="S592" s="80">
        <f t="shared" si="140"/>
        <v>0</v>
      </c>
      <c r="T592" s="1"/>
    </row>
    <row r="593" spans="2:20" customFormat="1" x14ac:dyDescent="0.25">
      <c r="B593" s="20">
        <f t="shared" si="128"/>
        <v>560</v>
      </c>
      <c r="C593" s="71">
        <f t="shared" si="129"/>
        <v>8</v>
      </c>
      <c r="D593" s="16">
        <f t="shared" ref="D593:D633" si="141">IF(AND(C593=1, B593&gt;1),D592+1,D592)</f>
        <v>2065</v>
      </c>
      <c r="E593" s="17">
        <f t="shared" si="130"/>
        <v>60480</v>
      </c>
      <c r="F593" s="1">
        <f t="shared" si="131"/>
        <v>0</v>
      </c>
      <c r="G593" s="1">
        <f t="shared" si="132"/>
        <v>0</v>
      </c>
      <c r="H593" s="1"/>
      <c r="I593" s="1">
        <f t="shared" si="133"/>
        <v>0</v>
      </c>
      <c r="J593" s="1">
        <f t="shared" si="134"/>
        <v>0</v>
      </c>
      <c r="K593" s="1">
        <f t="shared" si="135"/>
        <v>0</v>
      </c>
      <c r="L593" s="1"/>
      <c r="M593" s="74">
        <f t="shared" ref="M593:M633" si="142">IF(O592&gt;$N$14,IF(O592&gt;=(I593+$N$14),$N$14,(O592-I593)),0)</f>
        <v>0</v>
      </c>
      <c r="N593" s="1">
        <f t="shared" si="136"/>
        <v>0</v>
      </c>
      <c r="O593" s="1">
        <f t="shared" si="137"/>
        <v>0</v>
      </c>
      <c r="P593" s="16">
        <f t="shared" si="126"/>
        <v>47</v>
      </c>
      <c r="Q593" s="86">
        <f t="shared" si="127"/>
        <v>0</v>
      </c>
      <c r="R593" s="75"/>
      <c r="S593" s="80">
        <f t="shared" ref="S593:S633" si="143">F593+I593+M593</f>
        <v>0</v>
      </c>
      <c r="T593" s="1"/>
    </row>
    <row r="594" spans="2:20" customFormat="1" x14ac:dyDescent="0.25">
      <c r="B594" s="20">
        <f t="shared" si="128"/>
        <v>561</v>
      </c>
      <c r="C594" s="71">
        <f t="shared" si="129"/>
        <v>9</v>
      </c>
      <c r="D594" s="16">
        <f t="shared" si="141"/>
        <v>2065</v>
      </c>
      <c r="E594" s="17">
        <f t="shared" si="130"/>
        <v>60511</v>
      </c>
      <c r="F594" s="1">
        <f t="shared" si="131"/>
        <v>0</v>
      </c>
      <c r="G594" s="1">
        <f t="shared" si="132"/>
        <v>0</v>
      </c>
      <c r="H594" s="1"/>
      <c r="I594" s="1">
        <f t="shared" si="133"/>
        <v>0</v>
      </c>
      <c r="J594" s="1">
        <f t="shared" si="134"/>
        <v>0</v>
      </c>
      <c r="K594" s="1">
        <f t="shared" si="135"/>
        <v>0</v>
      </c>
      <c r="L594" s="1"/>
      <c r="M594" s="74">
        <f t="shared" si="142"/>
        <v>0</v>
      </c>
      <c r="N594" s="1">
        <f t="shared" si="136"/>
        <v>0</v>
      </c>
      <c r="O594" s="1">
        <f t="shared" si="137"/>
        <v>0</v>
      </c>
      <c r="P594" s="16">
        <f t="shared" si="126"/>
        <v>47</v>
      </c>
      <c r="Q594" s="86">
        <f t="shared" si="127"/>
        <v>0</v>
      </c>
      <c r="R594" s="75"/>
      <c r="S594" s="80">
        <f t="shared" si="143"/>
        <v>0</v>
      </c>
      <c r="T594" s="1"/>
    </row>
    <row r="595" spans="2:20" customFormat="1" x14ac:dyDescent="0.25">
      <c r="B595" s="20">
        <f t="shared" si="128"/>
        <v>562</v>
      </c>
      <c r="C595" s="71">
        <f t="shared" si="129"/>
        <v>10</v>
      </c>
      <c r="D595" s="16">
        <f t="shared" si="141"/>
        <v>2065</v>
      </c>
      <c r="E595" s="17">
        <f t="shared" si="130"/>
        <v>60541</v>
      </c>
      <c r="F595" s="1">
        <f t="shared" si="131"/>
        <v>0</v>
      </c>
      <c r="G595" s="1">
        <f t="shared" si="132"/>
        <v>0</v>
      </c>
      <c r="H595" s="1"/>
      <c r="I595" s="1">
        <f t="shared" si="133"/>
        <v>0</v>
      </c>
      <c r="J595" s="1">
        <f t="shared" si="134"/>
        <v>0</v>
      </c>
      <c r="K595" s="1">
        <f t="shared" si="135"/>
        <v>0</v>
      </c>
      <c r="L595" s="1"/>
      <c r="M595" s="74">
        <f t="shared" si="142"/>
        <v>0</v>
      </c>
      <c r="N595" s="1">
        <f t="shared" si="136"/>
        <v>0</v>
      </c>
      <c r="O595" s="1">
        <f t="shared" si="137"/>
        <v>0</v>
      </c>
      <c r="P595" s="16">
        <f t="shared" si="126"/>
        <v>47</v>
      </c>
      <c r="Q595" s="86">
        <f t="shared" si="127"/>
        <v>0</v>
      </c>
      <c r="R595" s="75"/>
      <c r="S595" s="80">
        <f t="shared" si="143"/>
        <v>0</v>
      </c>
      <c r="T595" s="1"/>
    </row>
    <row r="596" spans="2:20" customFormat="1" x14ac:dyDescent="0.25">
      <c r="B596" s="20">
        <f t="shared" si="128"/>
        <v>563</v>
      </c>
      <c r="C596" s="71">
        <f t="shared" si="129"/>
        <v>11</v>
      </c>
      <c r="D596" s="16">
        <f t="shared" si="141"/>
        <v>2065</v>
      </c>
      <c r="E596" s="17">
        <f t="shared" si="130"/>
        <v>60572</v>
      </c>
      <c r="F596" s="1">
        <f t="shared" si="131"/>
        <v>0</v>
      </c>
      <c r="G596" s="1">
        <f t="shared" si="132"/>
        <v>0</v>
      </c>
      <c r="H596" s="1"/>
      <c r="I596" s="1">
        <f t="shared" si="133"/>
        <v>0</v>
      </c>
      <c r="J596" s="1">
        <f t="shared" si="134"/>
        <v>0</v>
      </c>
      <c r="K596" s="1">
        <f t="shared" si="135"/>
        <v>0</v>
      </c>
      <c r="L596" s="1"/>
      <c r="M596" s="74">
        <f t="shared" si="142"/>
        <v>0</v>
      </c>
      <c r="N596" s="1">
        <f t="shared" si="136"/>
        <v>0</v>
      </c>
      <c r="O596" s="1">
        <f t="shared" si="137"/>
        <v>0</v>
      </c>
      <c r="P596" s="16">
        <f t="shared" si="126"/>
        <v>47</v>
      </c>
      <c r="Q596" s="86">
        <f t="shared" si="127"/>
        <v>0</v>
      </c>
      <c r="R596" s="75"/>
      <c r="S596" s="80">
        <f t="shared" si="143"/>
        <v>0</v>
      </c>
      <c r="T596" s="1"/>
    </row>
    <row r="597" spans="2:20" customFormat="1" x14ac:dyDescent="0.25">
      <c r="B597" s="20">
        <f t="shared" si="128"/>
        <v>564</v>
      </c>
      <c r="C597" s="71">
        <f t="shared" si="129"/>
        <v>12</v>
      </c>
      <c r="D597" s="16">
        <f t="shared" si="141"/>
        <v>2065</v>
      </c>
      <c r="E597" s="17">
        <f t="shared" si="130"/>
        <v>60602</v>
      </c>
      <c r="F597" s="1">
        <f t="shared" si="131"/>
        <v>0</v>
      </c>
      <c r="G597" s="1">
        <f t="shared" si="132"/>
        <v>0</v>
      </c>
      <c r="H597" s="1"/>
      <c r="I597" s="1">
        <f t="shared" si="133"/>
        <v>0</v>
      </c>
      <c r="J597" s="1">
        <f t="shared" si="134"/>
        <v>0</v>
      </c>
      <c r="K597" s="1">
        <f t="shared" si="135"/>
        <v>0</v>
      </c>
      <c r="L597" s="1"/>
      <c r="M597" s="74">
        <f t="shared" si="142"/>
        <v>0</v>
      </c>
      <c r="N597" s="1">
        <f t="shared" si="136"/>
        <v>0</v>
      </c>
      <c r="O597" s="1">
        <f t="shared" si="137"/>
        <v>0</v>
      </c>
      <c r="P597" s="16">
        <f t="shared" si="126"/>
        <v>47</v>
      </c>
      <c r="Q597" s="86">
        <f t="shared" si="127"/>
        <v>0</v>
      </c>
      <c r="R597" s="75"/>
      <c r="S597" s="80">
        <f t="shared" si="143"/>
        <v>0</v>
      </c>
      <c r="T597" s="1"/>
    </row>
    <row r="598" spans="2:20" customFormat="1" x14ac:dyDescent="0.25">
      <c r="B598" s="20">
        <f t="shared" si="128"/>
        <v>565</v>
      </c>
      <c r="C598" s="71">
        <f t="shared" si="129"/>
        <v>1</v>
      </c>
      <c r="D598" s="16">
        <f t="shared" si="141"/>
        <v>2066</v>
      </c>
      <c r="E598" s="17">
        <f t="shared" si="130"/>
        <v>60633</v>
      </c>
      <c r="F598" s="1">
        <f t="shared" si="131"/>
        <v>0</v>
      </c>
      <c r="G598" s="1">
        <f t="shared" si="132"/>
        <v>0</v>
      </c>
      <c r="H598" s="1"/>
      <c r="I598" s="1">
        <f t="shared" si="133"/>
        <v>0</v>
      </c>
      <c r="J598" s="1">
        <f t="shared" si="134"/>
        <v>0</v>
      </c>
      <c r="K598" s="1">
        <f t="shared" si="135"/>
        <v>0</v>
      </c>
      <c r="L598" s="1"/>
      <c r="M598" s="74">
        <f t="shared" si="142"/>
        <v>0</v>
      </c>
      <c r="N598" s="1">
        <f t="shared" si="136"/>
        <v>0</v>
      </c>
      <c r="O598" s="1">
        <f t="shared" si="137"/>
        <v>0</v>
      </c>
      <c r="P598" s="16">
        <f t="shared" si="126"/>
        <v>48</v>
      </c>
      <c r="Q598" s="86">
        <f t="shared" si="127"/>
        <v>0</v>
      </c>
      <c r="R598" s="75"/>
      <c r="S598" s="80">
        <f t="shared" si="143"/>
        <v>0</v>
      </c>
      <c r="T598" s="1"/>
    </row>
    <row r="599" spans="2:20" customFormat="1" x14ac:dyDescent="0.25">
      <c r="B599" s="20">
        <f t="shared" si="128"/>
        <v>566</v>
      </c>
      <c r="C599" s="71">
        <f t="shared" si="129"/>
        <v>2</v>
      </c>
      <c r="D599" s="16">
        <f t="shared" si="141"/>
        <v>2066</v>
      </c>
      <c r="E599" s="17">
        <f t="shared" si="130"/>
        <v>60664</v>
      </c>
      <c r="F599" s="1">
        <f t="shared" si="131"/>
        <v>0</v>
      </c>
      <c r="G599" s="1">
        <f t="shared" si="132"/>
        <v>0</v>
      </c>
      <c r="H599" s="1"/>
      <c r="I599" s="1">
        <f t="shared" si="133"/>
        <v>0</v>
      </c>
      <c r="J599" s="1">
        <f t="shared" si="134"/>
        <v>0</v>
      </c>
      <c r="K599" s="1">
        <f t="shared" si="135"/>
        <v>0</v>
      </c>
      <c r="L599" s="1"/>
      <c r="M599" s="74">
        <f t="shared" si="142"/>
        <v>0</v>
      </c>
      <c r="N599" s="1">
        <f t="shared" si="136"/>
        <v>0</v>
      </c>
      <c r="O599" s="1">
        <f t="shared" si="137"/>
        <v>0</v>
      </c>
      <c r="P599" s="16">
        <f t="shared" si="126"/>
        <v>48</v>
      </c>
      <c r="Q599" s="86">
        <f t="shared" si="127"/>
        <v>0</v>
      </c>
      <c r="R599" s="75"/>
      <c r="S599" s="80">
        <f t="shared" si="143"/>
        <v>0</v>
      </c>
      <c r="T599" s="1"/>
    </row>
    <row r="600" spans="2:20" customFormat="1" x14ac:dyDescent="0.25">
      <c r="B600" s="20">
        <f t="shared" si="128"/>
        <v>567</v>
      </c>
      <c r="C600" s="71">
        <f t="shared" si="129"/>
        <v>3</v>
      </c>
      <c r="D600" s="16">
        <f t="shared" si="141"/>
        <v>2066</v>
      </c>
      <c r="E600" s="17">
        <f t="shared" si="130"/>
        <v>60692</v>
      </c>
      <c r="F600" s="1">
        <f t="shared" si="131"/>
        <v>0</v>
      </c>
      <c r="G600" s="1">
        <f t="shared" si="132"/>
        <v>0</v>
      </c>
      <c r="H600" s="1"/>
      <c r="I600" s="1">
        <f t="shared" si="133"/>
        <v>0</v>
      </c>
      <c r="J600" s="1">
        <f t="shared" si="134"/>
        <v>0</v>
      </c>
      <c r="K600" s="1">
        <f t="shared" si="135"/>
        <v>0</v>
      </c>
      <c r="L600" s="1"/>
      <c r="M600" s="74">
        <f t="shared" si="142"/>
        <v>0</v>
      </c>
      <c r="N600" s="1">
        <f t="shared" si="136"/>
        <v>0</v>
      </c>
      <c r="O600" s="1">
        <f t="shared" si="137"/>
        <v>0</v>
      </c>
      <c r="P600" s="16">
        <f t="shared" si="126"/>
        <v>48</v>
      </c>
      <c r="Q600" s="86">
        <f t="shared" si="127"/>
        <v>0</v>
      </c>
      <c r="R600" s="75"/>
      <c r="S600" s="80">
        <f t="shared" si="143"/>
        <v>0</v>
      </c>
      <c r="T600" s="1"/>
    </row>
    <row r="601" spans="2:20" customFormat="1" x14ac:dyDescent="0.25">
      <c r="B601" s="20">
        <f t="shared" si="128"/>
        <v>568</v>
      </c>
      <c r="C601" s="71">
        <f t="shared" si="129"/>
        <v>4</v>
      </c>
      <c r="D601" s="16">
        <f t="shared" si="141"/>
        <v>2066</v>
      </c>
      <c r="E601" s="17">
        <f t="shared" si="130"/>
        <v>60723</v>
      </c>
      <c r="F601" s="1">
        <f t="shared" si="131"/>
        <v>0</v>
      </c>
      <c r="G601" s="1">
        <f t="shared" si="132"/>
        <v>0</v>
      </c>
      <c r="H601" s="1"/>
      <c r="I601" s="1">
        <f t="shared" si="133"/>
        <v>0</v>
      </c>
      <c r="J601" s="1">
        <f t="shared" si="134"/>
        <v>0</v>
      </c>
      <c r="K601" s="1">
        <f t="shared" si="135"/>
        <v>0</v>
      </c>
      <c r="L601" s="1"/>
      <c r="M601" s="74">
        <f t="shared" si="142"/>
        <v>0</v>
      </c>
      <c r="N601" s="1">
        <f t="shared" si="136"/>
        <v>0</v>
      </c>
      <c r="O601" s="1">
        <f t="shared" si="137"/>
        <v>0</v>
      </c>
      <c r="P601" s="16">
        <f t="shared" si="126"/>
        <v>48</v>
      </c>
      <c r="Q601" s="86">
        <f t="shared" si="127"/>
        <v>0</v>
      </c>
      <c r="R601" s="75"/>
      <c r="S601" s="80">
        <f t="shared" si="143"/>
        <v>0</v>
      </c>
      <c r="T601" s="1"/>
    </row>
    <row r="602" spans="2:20" customFormat="1" x14ac:dyDescent="0.25">
      <c r="B602" s="20">
        <f t="shared" si="128"/>
        <v>569</v>
      </c>
      <c r="C602" s="71">
        <f t="shared" si="129"/>
        <v>5</v>
      </c>
      <c r="D602" s="16">
        <f t="shared" si="141"/>
        <v>2066</v>
      </c>
      <c r="E602" s="17">
        <f t="shared" si="130"/>
        <v>60753</v>
      </c>
      <c r="F602" s="1">
        <f t="shared" si="131"/>
        <v>0</v>
      </c>
      <c r="G602" s="1">
        <f t="shared" si="132"/>
        <v>0</v>
      </c>
      <c r="H602" s="1"/>
      <c r="I602" s="1">
        <f t="shared" si="133"/>
        <v>0</v>
      </c>
      <c r="J602" s="1">
        <f t="shared" si="134"/>
        <v>0</v>
      </c>
      <c r="K602" s="1">
        <f t="shared" si="135"/>
        <v>0</v>
      </c>
      <c r="L602" s="1"/>
      <c r="M602" s="74">
        <f t="shared" si="142"/>
        <v>0</v>
      </c>
      <c r="N602" s="1">
        <f t="shared" si="136"/>
        <v>0</v>
      </c>
      <c r="O602" s="1">
        <f t="shared" si="137"/>
        <v>0</v>
      </c>
      <c r="P602" s="16">
        <f t="shared" si="126"/>
        <v>48</v>
      </c>
      <c r="Q602" s="86">
        <f t="shared" si="127"/>
        <v>0</v>
      </c>
      <c r="R602" s="75"/>
      <c r="S602" s="80">
        <f t="shared" si="143"/>
        <v>0</v>
      </c>
      <c r="T602" s="1"/>
    </row>
    <row r="603" spans="2:20" customFormat="1" x14ac:dyDescent="0.25">
      <c r="B603" s="20">
        <f t="shared" si="128"/>
        <v>570</v>
      </c>
      <c r="C603" s="71">
        <f t="shared" si="129"/>
        <v>6</v>
      </c>
      <c r="D603" s="16">
        <f t="shared" si="141"/>
        <v>2066</v>
      </c>
      <c r="E603" s="17">
        <f t="shared" si="130"/>
        <v>60784</v>
      </c>
      <c r="F603" s="1">
        <f t="shared" si="131"/>
        <v>0</v>
      </c>
      <c r="G603" s="1">
        <f t="shared" si="132"/>
        <v>0</v>
      </c>
      <c r="H603" s="1"/>
      <c r="I603" s="1">
        <f t="shared" si="133"/>
        <v>0</v>
      </c>
      <c r="J603" s="1">
        <f t="shared" si="134"/>
        <v>0</v>
      </c>
      <c r="K603" s="1">
        <f t="shared" si="135"/>
        <v>0</v>
      </c>
      <c r="L603" s="1"/>
      <c r="M603" s="74">
        <f t="shared" si="142"/>
        <v>0</v>
      </c>
      <c r="N603" s="1">
        <f t="shared" si="136"/>
        <v>0</v>
      </c>
      <c r="O603" s="1">
        <f t="shared" si="137"/>
        <v>0</v>
      </c>
      <c r="P603" s="16">
        <f t="shared" si="126"/>
        <v>48</v>
      </c>
      <c r="Q603" s="86">
        <f t="shared" si="127"/>
        <v>0</v>
      </c>
      <c r="R603" s="75"/>
      <c r="S603" s="80">
        <f t="shared" si="143"/>
        <v>0</v>
      </c>
      <c r="T603" s="1"/>
    </row>
    <row r="604" spans="2:20" customFormat="1" x14ac:dyDescent="0.25">
      <c r="B604" s="20">
        <f t="shared" si="128"/>
        <v>571</v>
      </c>
      <c r="C604" s="71">
        <f t="shared" si="129"/>
        <v>7</v>
      </c>
      <c r="D604" s="16">
        <f t="shared" si="141"/>
        <v>2066</v>
      </c>
      <c r="E604" s="17">
        <f t="shared" si="130"/>
        <v>60814</v>
      </c>
      <c r="F604" s="1">
        <f t="shared" si="131"/>
        <v>0</v>
      </c>
      <c r="G604" s="1">
        <f t="shared" si="132"/>
        <v>0</v>
      </c>
      <c r="H604" s="1"/>
      <c r="I604" s="1">
        <f t="shared" si="133"/>
        <v>0</v>
      </c>
      <c r="J604" s="1">
        <f t="shared" si="134"/>
        <v>0</v>
      </c>
      <c r="K604" s="1">
        <f t="shared" si="135"/>
        <v>0</v>
      </c>
      <c r="L604" s="1"/>
      <c r="M604" s="74">
        <f t="shared" si="142"/>
        <v>0</v>
      </c>
      <c r="N604" s="1">
        <f t="shared" si="136"/>
        <v>0</v>
      </c>
      <c r="O604" s="1">
        <f t="shared" si="137"/>
        <v>0</v>
      </c>
      <c r="P604" s="16">
        <f t="shared" si="126"/>
        <v>48</v>
      </c>
      <c r="Q604" s="86">
        <f t="shared" si="127"/>
        <v>0</v>
      </c>
      <c r="R604" s="75"/>
      <c r="S604" s="80">
        <f t="shared" si="143"/>
        <v>0</v>
      </c>
      <c r="T604" s="1"/>
    </row>
    <row r="605" spans="2:20" customFormat="1" x14ac:dyDescent="0.25">
      <c r="B605" s="20">
        <f t="shared" si="128"/>
        <v>572</v>
      </c>
      <c r="C605" s="71">
        <f t="shared" si="129"/>
        <v>8</v>
      </c>
      <c r="D605" s="16">
        <f t="shared" si="141"/>
        <v>2066</v>
      </c>
      <c r="E605" s="17">
        <f t="shared" si="130"/>
        <v>60845</v>
      </c>
      <c r="F605" s="1">
        <f t="shared" si="131"/>
        <v>0</v>
      </c>
      <c r="G605" s="1">
        <f t="shared" si="132"/>
        <v>0</v>
      </c>
      <c r="H605" s="1"/>
      <c r="I605" s="1">
        <f t="shared" si="133"/>
        <v>0</v>
      </c>
      <c r="J605" s="1">
        <f t="shared" si="134"/>
        <v>0</v>
      </c>
      <c r="K605" s="1">
        <f t="shared" si="135"/>
        <v>0</v>
      </c>
      <c r="L605" s="1"/>
      <c r="M605" s="74">
        <f t="shared" si="142"/>
        <v>0</v>
      </c>
      <c r="N605" s="1">
        <f t="shared" si="136"/>
        <v>0</v>
      </c>
      <c r="O605" s="1">
        <f t="shared" si="137"/>
        <v>0</v>
      </c>
      <c r="P605" s="16">
        <f t="shared" si="126"/>
        <v>48</v>
      </c>
      <c r="Q605" s="86">
        <f t="shared" si="127"/>
        <v>0</v>
      </c>
      <c r="R605" s="75"/>
      <c r="S605" s="80">
        <f t="shared" si="143"/>
        <v>0</v>
      </c>
      <c r="T605" s="1"/>
    </row>
    <row r="606" spans="2:20" customFormat="1" x14ac:dyDescent="0.25">
      <c r="B606" s="20">
        <f t="shared" si="128"/>
        <v>573</v>
      </c>
      <c r="C606" s="71">
        <f t="shared" si="129"/>
        <v>9</v>
      </c>
      <c r="D606" s="16">
        <f t="shared" si="141"/>
        <v>2066</v>
      </c>
      <c r="E606" s="17">
        <f t="shared" si="130"/>
        <v>60876</v>
      </c>
      <c r="F606" s="1">
        <f t="shared" si="131"/>
        <v>0</v>
      </c>
      <c r="G606" s="1">
        <f t="shared" si="132"/>
        <v>0</v>
      </c>
      <c r="H606" s="1"/>
      <c r="I606" s="1">
        <f t="shared" si="133"/>
        <v>0</v>
      </c>
      <c r="J606" s="1">
        <f t="shared" si="134"/>
        <v>0</v>
      </c>
      <c r="K606" s="1">
        <f t="shared" si="135"/>
        <v>0</v>
      </c>
      <c r="L606" s="1"/>
      <c r="M606" s="74">
        <f t="shared" si="142"/>
        <v>0</v>
      </c>
      <c r="N606" s="1">
        <f t="shared" si="136"/>
        <v>0</v>
      </c>
      <c r="O606" s="1">
        <f t="shared" si="137"/>
        <v>0</v>
      </c>
      <c r="P606" s="16">
        <f t="shared" si="126"/>
        <v>48</v>
      </c>
      <c r="Q606" s="86">
        <f t="shared" si="127"/>
        <v>0</v>
      </c>
      <c r="R606" s="75"/>
      <c r="S606" s="80">
        <f t="shared" si="143"/>
        <v>0</v>
      </c>
      <c r="T606" s="1"/>
    </row>
    <row r="607" spans="2:20" customFormat="1" x14ac:dyDescent="0.25">
      <c r="B607" s="20">
        <f t="shared" si="128"/>
        <v>574</v>
      </c>
      <c r="C607" s="71">
        <f t="shared" si="129"/>
        <v>10</v>
      </c>
      <c r="D607" s="16">
        <f t="shared" si="141"/>
        <v>2066</v>
      </c>
      <c r="E607" s="17">
        <f t="shared" si="130"/>
        <v>60906</v>
      </c>
      <c r="F607" s="1">
        <f t="shared" si="131"/>
        <v>0</v>
      </c>
      <c r="G607" s="1">
        <f t="shared" si="132"/>
        <v>0</v>
      </c>
      <c r="H607" s="1"/>
      <c r="I607" s="1">
        <f t="shared" si="133"/>
        <v>0</v>
      </c>
      <c r="J607" s="1">
        <f t="shared" si="134"/>
        <v>0</v>
      </c>
      <c r="K607" s="1">
        <f t="shared" si="135"/>
        <v>0</v>
      </c>
      <c r="L607" s="1"/>
      <c r="M607" s="74">
        <f t="shared" si="142"/>
        <v>0</v>
      </c>
      <c r="N607" s="1">
        <f t="shared" si="136"/>
        <v>0</v>
      </c>
      <c r="O607" s="1">
        <f t="shared" si="137"/>
        <v>0</v>
      </c>
      <c r="P607" s="16">
        <f t="shared" si="126"/>
        <v>48</v>
      </c>
      <c r="Q607" s="86">
        <f t="shared" si="127"/>
        <v>0</v>
      </c>
      <c r="R607" s="75"/>
      <c r="S607" s="80">
        <f t="shared" si="143"/>
        <v>0</v>
      </c>
      <c r="T607" s="1"/>
    </row>
    <row r="608" spans="2:20" customFormat="1" x14ac:dyDescent="0.25">
      <c r="B608" s="20">
        <f t="shared" si="128"/>
        <v>575</v>
      </c>
      <c r="C608" s="71">
        <f t="shared" si="129"/>
        <v>11</v>
      </c>
      <c r="D608" s="16">
        <f t="shared" si="141"/>
        <v>2066</v>
      </c>
      <c r="E608" s="17">
        <f t="shared" si="130"/>
        <v>60937</v>
      </c>
      <c r="F608" s="1">
        <f t="shared" si="131"/>
        <v>0</v>
      </c>
      <c r="G608" s="1">
        <f t="shared" si="132"/>
        <v>0</v>
      </c>
      <c r="H608" s="1"/>
      <c r="I608" s="1">
        <f t="shared" si="133"/>
        <v>0</v>
      </c>
      <c r="J608" s="1">
        <f t="shared" si="134"/>
        <v>0</v>
      </c>
      <c r="K608" s="1">
        <f t="shared" si="135"/>
        <v>0</v>
      </c>
      <c r="L608" s="1"/>
      <c r="M608" s="74">
        <f t="shared" si="142"/>
        <v>0</v>
      </c>
      <c r="N608" s="1">
        <f t="shared" si="136"/>
        <v>0</v>
      </c>
      <c r="O608" s="1">
        <f t="shared" si="137"/>
        <v>0</v>
      </c>
      <c r="P608" s="16">
        <f t="shared" si="126"/>
        <v>48</v>
      </c>
      <c r="Q608" s="86">
        <f t="shared" si="127"/>
        <v>0</v>
      </c>
      <c r="R608" s="75"/>
      <c r="S608" s="80">
        <f t="shared" si="143"/>
        <v>0</v>
      </c>
      <c r="T608" s="1"/>
    </row>
    <row r="609" spans="2:20" customFormat="1" x14ac:dyDescent="0.25">
      <c r="B609" s="20">
        <f t="shared" si="128"/>
        <v>576</v>
      </c>
      <c r="C609" s="71">
        <f t="shared" si="129"/>
        <v>12</v>
      </c>
      <c r="D609" s="16">
        <f t="shared" si="141"/>
        <v>2066</v>
      </c>
      <c r="E609" s="17">
        <f t="shared" si="130"/>
        <v>60967</v>
      </c>
      <c r="F609" s="1">
        <f t="shared" si="131"/>
        <v>0</v>
      </c>
      <c r="G609" s="1">
        <f t="shared" si="132"/>
        <v>0</v>
      </c>
      <c r="H609" s="1"/>
      <c r="I609" s="1">
        <f t="shared" si="133"/>
        <v>0</v>
      </c>
      <c r="J609" s="1">
        <f t="shared" si="134"/>
        <v>0</v>
      </c>
      <c r="K609" s="1">
        <f t="shared" si="135"/>
        <v>0</v>
      </c>
      <c r="L609" s="1"/>
      <c r="M609" s="74">
        <f t="shared" si="142"/>
        <v>0</v>
      </c>
      <c r="N609" s="1">
        <f t="shared" si="136"/>
        <v>0</v>
      </c>
      <c r="O609" s="1">
        <f t="shared" si="137"/>
        <v>0</v>
      </c>
      <c r="P609" s="16">
        <f t="shared" si="126"/>
        <v>48</v>
      </c>
      <c r="Q609" s="86">
        <f t="shared" si="127"/>
        <v>0</v>
      </c>
      <c r="R609" s="75"/>
      <c r="S609" s="80">
        <f t="shared" si="143"/>
        <v>0</v>
      </c>
      <c r="T609" s="1"/>
    </row>
    <row r="610" spans="2:20" customFormat="1" x14ac:dyDescent="0.25">
      <c r="B610" s="20">
        <f t="shared" si="128"/>
        <v>577</v>
      </c>
      <c r="C610" s="71">
        <f t="shared" si="129"/>
        <v>1</v>
      </c>
      <c r="D610" s="16">
        <f t="shared" si="141"/>
        <v>2067</v>
      </c>
      <c r="E610" s="17">
        <f t="shared" si="130"/>
        <v>60998</v>
      </c>
      <c r="F610" s="1">
        <f t="shared" si="131"/>
        <v>0</v>
      </c>
      <c r="G610" s="1">
        <f t="shared" si="132"/>
        <v>0</v>
      </c>
      <c r="H610" s="1"/>
      <c r="I610" s="1">
        <f t="shared" si="133"/>
        <v>0</v>
      </c>
      <c r="J610" s="1">
        <f t="shared" si="134"/>
        <v>0</v>
      </c>
      <c r="K610" s="1">
        <f t="shared" si="135"/>
        <v>0</v>
      </c>
      <c r="L610" s="1"/>
      <c r="M610" s="74">
        <f t="shared" si="142"/>
        <v>0</v>
      </c>
      <c r="N610" s="1">
        <f t="shared" si="136"/>
        <v>0</v>
      </c>
      <c r="O610" s="1">
        <f t="shared" si="137"/>
        <v>0</v>
      </c>
      <c r="P610" s="16">
        <f t="shared" ref="P610:P673" si="144">ROUND(DATEDIF($E$34,E610,"y"),1)+1</f>
        <v>49</v>
      </c>
      <c r="Q610" s="86">
        <f t="shared" ref="Q610:Q673" si="145">IF(AND(O610=0,F610&gt;0),"Final Payment# " &amp; B610 &amp; "; Year #" &amp; P610 &amp; "; Date: " &amp; TEXT(E610,"m/d/yyyy"),0)</f>
        <v>0</v>
      </c>
      <c r="R610" s="75"/>
      <c r="S610" s="80">
        <f t="shared" si="143"/>
        <v>0</v>
      </c>
      <c r="T610" s="1"/>
    </row>
    <row r="611" spans="2:20" customFormat="1" x14ac:dyDescent="0.25">
      <c r="B611" s="20">
        <f t="shared" ref="B611:B674" si="146">+B610+1</f>
        <v>578</v>
      </c>
      <c r="C611" s="71">
        <f t="shared" ref="C611:C674" si="147">IF(C610&gt;=(12.99999-12/$K$13), 1,  C610+12/$K$13)</f>
        <v>2</v>
      </c>
      <c r="D611" s="16">
        <f t="shared" si="141"/>
        <v>2067</v>
      </c>
      <c r="E611" s="17">
        <f t="shared" ref="E611:E674" si="148">DATE(D611,TRUNC(C611),1+(C611-TRUNC(C611))* (IF(TRUNC(C611)=2,28.5,IF(OR(TRUNC(C611)=1,TRUNC(C611)=3,TRUNC(C611)=5,TRUNC(C611)=7,TRUNC(C611)=8,TRUNC(C611)=10,TRUNC(C611)=12),31,30))))</f>
        <v>61029</v>
      </c>
      <c r="F611" s="1">
        <f t="shared" ref="F611:F674" si="149">ROUND(IF(O610&gt;0,($F$14/($K$13*100)*O610),0),2)</f>
        <v>0</v>
      </c>
      <c r="G611" s="1">
        <f t="shared" ref="G611:G674" si="150">ROUND(IF(O610&gt;0,+F611+G610,0),2)</f>
        <v>0</v>
      </c>
      <c r="H611" s="1"/>
      <c r="I611" s="1">
        <f t="shared" ref="I611:I674" si="151">ROUND(IF(O610&gt;0,IF(O610&gt;($K$14+F611),$K$14-F611,O610),0),2)</f>
        <v>0</v>
      </c>
      <c r="J611" s="1">
        <f t="shared" ref="J611:J674" si="152">ROUND(IF(O610&gt;0,+J610+I611+M611,0),2)</f>
        <v>0</v>
      </c>
      <c r="K611" s="1">
        <f t="shared" ref="K611:K674" si="153">ROUND(IF(O610&gt;0,J611+G611,0),2)</f>
        <v>0</v>
      </c>
      <c r="L611" s="1"/>
      <c r="M611" s="74">
        <f t="shared" si="142"/>
        <v>0</v>
      </c>
      <c r="N611" s="1">
        <f t="shared" ref="N611:N674" si="154">ROUND(IF(O610&gt;0,+N610-I611,0),2)</f>
        <v>0</v>
      </c>
      <c r="O611" s="1">
        <f t="shared" ref="O611:O674" si="155">ROUND(IF(O610&gt;0,(+O610-I611-M611),0),2)</f>
        <v>0</v>
      </c>
      <c r="P611" s="16">
        <f t="shared" si="144"/>
        <v>49</v>
      </c>
      <c r="Q611" s="86">
        <f t="shared" si="145"/>
        <v>0</v>
      </c>
      <c r="R611" s="75"/>
      <c r="S611" s="80">
        <f t="shared" si="143"/>
        <v>0</v>
      </c>
      <c r="T611" s="1"/>
    </row>
    <row r="612" spans="2:20" customFormat="1" x14ac:dyDescent="0.25">
      <c r="B612" s="20">
        <f t="shared" si="146"/>
        <v>579</v>
      </c>
      <c r="C612" s="71">
        <f t="shared" si="147"/>
        <v>3</v>
      </c>
      <c r="D612" s="16">
        <f t="shared" si="141"/>
        <v>2067</v>
      </c>
      <c r="E612" s="17">
        <f t="shared" si="148"/>
        <v>61057</v>
      </c>
      <c r="F612" s="1">
        <f t="shared" si="149"/>
        <v>0</v>
      </c>
      <c r="G612" s="1">
        <f t="shared" si="150"/>
        <v>0</v>
      </c>
      <c r="H612" s="1"/>
      <c r="I612" s="1">
        <f t="shared" si="151"/>
        <v>0</v>
      </c>
      <c r="J612" s="1">
        <f t="shared" si="152"/>
        <v>0</v>
      </c>
      <c r="K612" s="1">
        <f t="shared" si="153"/>
        <v>0</v>
      </c>
      <c r="L612" s="1"/>
      <c r="M612" s="74">
        <f t="shared" si="142"/>
        <v>0</v>
      </c>
      <c r="N612" s="1">
        <f t="shared" si="154"/>
        <v>0</v>
      </c>
      <c r="O612" s="1">
        <f t="shared" si="155"/>
        <v>0</v>
      </c>
      <c r="P612" s="16">
        <f t="shared" si="144"/>
        <v>49</v>
      </c>
      <c r="Q612" s="86">
        <f t="shared" si="145"/>
        <v>0</v>
      </c>
      <c r="R612" s="75"/>
      <c r="S612" s="80">
        <f t="shared" si="143"/>
        <v>0</v>
      </c>
      <c r="T612" s="1"/>
    </row>
    <row r="613" spans="2:20" customFormat="1" x14ac:dyDescent="0.25">
      <c r="B613" s="20">
        <f t="shared" si="146"/>
        <v>580</v>
      </c>
      <c r="C613" s="71">
        <f t="shared" si="147"/>
        <v>4</v>
      </c>
      <c r="D613" s="16">
        <f t="shared" si="141"/>
        <v>2067</v>
      </c>
      <c r="E613" s="17">
        <f t="shared" si="148"/>
        <v>61088</v>
      </c>
      <c r="F613" s="1">
        <f t="shared" si="149"/>
        <v>0</v>
      </c>
      <c r="G613" s="1">
        <f t="shared" si="150"/>
        <v>0</v>
      </c>
      <c r="H613" s="1"/>
      <c r="I613" s="1">
        <f t="shared" si="151"/>
        <v>0</v>
      </c>
      <c r="J613" s="1">
        <f t="shared" si="152"/>
        <v>0</v>
      </c>
      <c r="K613" s="1">
        <f t="shared" si="153"/>
        <v>0</v>
      </c>
      <c r="L613" s="1"/>
      <c r="M613" s="74">
        <f t="shared" si="142"/>
        <v>0</v>
      </c>
      <c r="N613" s="1">
        <f t="shared" si="154"/>
        <v>0</v>
      </c>
      <c r="O613" s="1">
        <f t="shared" si="155"/>
        <v>0</v>
      </c>
      <c r="P613" s="16">
        <f t="shared" si="144"/>
        <v>49</v>
      </c>
      <c r="Q613" s="86">
        <f t="shared" si="145"/>
        <v>0</v>
      </c>
      <c r="R613" s="75"/>
      <c r="S613" s="80">
        <f t="shared" si="143"/>
        <v>0</v>
      </c>
      <c r="T613" s="1"/>
    </row>
    <row r="614" spans="2:20" customFormat="1" x14ac:dyDescent="0.25">
      <c r="B614" s="20">
        <f t="shared" si="146"/>
        <v>581</v>
      </c>
      <c r="C614" s="71">
        <f t="shared" si="147"/>
        <v>5</v>
      </c>
      <c r="D614" s="16">
        <f t="shared" si="141"/>
        <v>2067</v>
      </c>
      <c r="E614" s="17">
        <f t="shared" si="148"/>
        <v>61118</v>
      </c>
      <c r="F614" s="1">
        <f t="shared" si="149"/>
        <v>0</v>
      </c>
      <c r="G614" s="1">
        <f t="shared" si="150"/>
        <v>0</v>
      </c>
      <c r="H614" s="1"/>
      <c r="I614" s="1">
        <f t="shared" si="151"/>
        <v>0</v>
      </c>
      <c r="J614" s="1">
        <f t="shared" si="152"/>
        <v>0</v>
      </c>
      <c r="K614" s="1">
        <f t="shared" si="153"/>
        <v>0</v>
      </c>
      <c r="L614" s="1"/>
      <c r="M614" s="74">
        <f t="shared" si="142"/>
        <v>0</v>
      </c>
      <c r="N614" s="1">
        <f t="shared" si="154"/>
        <v>0</v>
      </c>
      <c r="O614" s="1">
        <f t="shared" si="155"/>
        <v>0</v>
      </c>
      <c r="P614" s="16">
        <f t="shared" si="144"/>
        <v>49</v>
      </c>
      <c r="Q614" s="86">
        <f t="shared" si="145"/>
        <v>0</v>
      </c>
      <c r="R614" s="75"/>
      <c r="S614" s="80">
        <f t="shared" si="143"/>
        <v>0</v>
      </c>
      <c r="T614" s="1"/>
    </row>
    <row r="615" spans="2:20" customFormat="1" x14ac:dyDescent="0.25">
      <c r="B615" s="20">
        <f t="shared" si="146"/>
        <v>582</v>
      </c>
      <c r="C615" s="71">
        <f t="shared" si="147"/>
        <v>6</v>
      </c>
      <c r="D615" s="16">
        <f t="shared" si="141"/>
        <v>2067</v>
      </c>
      <c r="E615" s="17">
        <f t="shared" si="148"/>
        <v>61149</v>
      </c>
      <c r="F615" s="1">
        <f t="shared" si="149"/>
        <v>0</v>
      </c>
      <c r="G615" s="1">
        <f t="shared" si="150"/>
        <v>0</v>
      </c>
      <c r="H615" s="1"/>
      <c r="I615" s="1">
        <f t="shared" si="151"/>
        <v>0</v>
      </c>
      <c r="J615" s="1">
        <f t="shared" si="152"/>
        <v>0</v>
      </c>
      <c r="K615" s="1">
        <f t="shared" si="153"/>
        <v>0</v>
      </c>
      <c r="L615" s="1"/>
      <c r="M615" s="74">
        <f t="shared" si="142"/>
        <v>0</v>
      </c>
      <c r="N615" s="1">
        <f t="shared" si="154"/>
        <v>0</v>
      </c>
      <c r="O615" s="1">
        <f t="shared" si="155"/>
        <v>0</v>
      </c>
      <c r="P615" s="16">
        <f t="shared" si="144"/>
        <v>49</v>
      </c>
      <c r="Q615" s="86">
        <f t="shared" si="145"/>
        <v>0</v>
      </c>
      <c r="R615" s="75"/>
      <c r="S615" s="80">
        <f t="shared" si="143"/>
        <v>0</v>
      </c>
      <c r="T615" s="1"/>
    </row>
    <row r="616" spans="2:20" customFormat="1" x14ac:dyDescent="0.25">
      <c r="B616" s="20">
        <f t="shared" si="146"/>
        <v>583</v>
      </c>
      <c r="C616" s="71">
        <f t="shared" si="147"/>
        <v>7</v>
      </c>
      <c r="D616" s="16">
        <f t="shared" si="141"/>
        <v>2067</v>
      </c>
      <c r="E616" s="17">
        <f t="shared" si="148"/>
        <v>61179</v>
      </c>
      <c r="F616" s="1">
        <f t="shared" si="149"/>
        <v>0</v>
      </c>
      <c r="G616" s="1">
        <f t="shared" si="150"/>
        <v>0</v>
      </c>
      <c r="H616" s="1"/>
      <c r="I616" s="1">
        <f t="shared" si="151"/>
        <v>0</v>
      </c>
      <c r="J616" s="1">
        <f t="shared" si="152"/>
        <v>0</v>
      </c>
      <c r="K616" s="1">
        <f t="shared" si="153"/>
        <v>0</v>
      </c>
      <c r="L616" s="1"/>
      <c r="M616" s="74">
        <f t="shared" si="142"/>
        <v>0</v>
      </c>
      <c r="N616" s="1">
        <f t="shared" si="154"/>
        <v>0</v>
      </c>
      <c r="O616" s="1">
        <f t="shared" si="155"/>
        <v>0</v>
      </c>
      <c r="P616" s="16">
        <f t="shared" si="144"/>
        <v>49</v>
      </c>
      <c r="Q616" s="86">
        <f t="shared" si="145"/>
        <v>0</v>
      </c>
      <c r="R616" s="75"/>
      <c r="S616" s="80">
        <f t="shared" si="143"/>
        <v>0</v>
      </c>
      <c r="T616" s="1"/>
    </row>
    <row r="617" spans="2:20" customFormat="1" x14ac:dyDescent="0.25">
      <c r="B617" s="20">
        <f t="shared" si="146"/>
        <v>584</v>
      </c>
      <c r="C617" s="71">
        <f t="shared" si="147"/>
        <v>8</v>
      </c>
      <c r="D617" s="16">
        <f t="shared" si="141"/>
        <v>2067</v>
      </c>
      <c r="E617" s="17">
        <f t="shared" si="148"/>
        <v>61210</v>
      </c>
      <c r="F617" s="1">
        <f t="shared" si="149"/>
        <v>0</v>
      </c>
      <c r="G617" s="1">
        <f t="shared" si="150"/>
        <v>0</v>
      </c>
      <c r="H617" s="1"/>
      <c r="I617" s="1">
        <f t="shared" si="151"/>
        <v>0</v>
      </c>
      <c r="J617" s="1">
        <f t="shared" si="152"/>
        <v>0</v>
      </c>
      <c r="K617" s="1">
        <f t="shared" si="153"/>
        <v>0</v>
      </c>
      <c r="L617" s="1"/>
      <c r="M617" s="74">
        <f t="shared" si="142"/>
        <v>0</v>
      </c>
      <c r="N617" s="1">
        <f t="shared" si="154"/>
        <v>0</v>
      </c>
      <c r="O617" s="1">
        <f t="shared" si="155"/>
        <v>0</v>
      </c>
      <c r="P617" s="16">
        <f t="shared" si="144"/>
        <v>49</v>
      </c>
      <c r="Q617" s="86">
        <f t="shared" si="145"/>
        <v>0</v>
      </c>
      <c r="R617" s="75"/>
      <c r="S617" s="80">
        <f t="shared" si="143"/>
        <v>0</v>
      </c>
      <c r="T617" s="1"/>
    </row>
    <row r="618" spans="2:20" customFormat="1" x14ac:dyDescent="0.25">
      <c r="B618" s="20">
        <f t="shared" si="146"/>
        <v>585</v>
      </c>
      <c r="C618" s="71">
        <f t="shared" si="147"/>
        <v>9</v>
      </c>
      <c r="D618" s="16">
        <f t="shared" si="141"/>
        <v>2067</v>
      </c>
      <c r="E618" s="17">
        <f t="shared" si="148"/>
        <v>61241</v>
      </c>
      <c r="F618" s="1">
        <f t="shared" si="149"/>
        <v>0</v>
      </c>
      <c r="G618" s="1">
        <f t="shared" si="150"/>
        <v>0</v>
      </c>
      <c r="H618" s="1"/>
      <c r="I618" s="1">
        <f t="shared" si="151"/>
        <v>0</v>
      </c>
      <c r="J618" s="1">
        <f t="shared" si="152"/>
        <v>0</v>
      </c>
      <c r="K618" s="1">
        <f t="shared" si="153"/>
        <v>0</v>
      </c>
      <c r="L618" s="1"/>
      <c r="M618" s="74">
        <f t="shared" si="142"/>
        <v>0</v>
      </c>
      <c r="N618" s="1">
        <f t="shared" si="154"/>
        <v>0</v>
      </c>
      <c r="O618" s="1">
        <f t="shared" si="155"/>
        <v>0</v>
      </c>
      <c r="P618" s="16">
        <f t="shared" si="144"/>
        <v>49</v>
      </c>
      <c r="Q618" s="86">
        <f t="shared" si="145"/>
        <v>0</v>
      </c>
      <c r="R618" s="75"/>
      <c r="S618" s="80">
        <f t="shared" si="143"/>
        <v>0</v>
      </c>
      <c r="T618" s="1"/>
    </row>
    <row r="619" spans="2:20" customFormat="1" x14ac:dyDescent="0.25">
      <c r="B619" s="20">
        <f t="shared" si="146"/>
        <v>586</v>
      </c>
      <c r="C619" s="71">
        <f t="shared" si="147"/>
        <v>10</v>
      </c>
      <c r="D619" s="16">
        <f t="shared" si="141"/>
        <v>2067</v>
      </c>
      <c r="E619" s="17">
        <f t="shared" si="148"/>
        <v>61271</v>
      </c>
      <c r="F619" s="1">
        <f t="shared" si="149"/>
        <v>0</v>
      </c>
      <c r="G619" s="1">
        <f t="shared" si="150"/>
        <v>0</v>
      </c>
      <c r="H619" s="1"/>
      <c r="I619" s="1">
        <f t="shared" si="151"/>
        <v>0</v>
      </c>
      <c r="J619" s="1">
        <f t="shared" si="152"/>
        <v>0</v>
      </c>
      <c r="K619" s="1">
        <f t="shared" si="153"/>
        <v>0</v>
      </c>
      <c r="L619" s="1"/>
      <c r="M619" s="74">
        <f t="shared" si="142"/>
        <v>0</v>
      </c>
      <c r="N619" s="1">
        <f t="shared" si="154"/>
        <v>0</v>
      </c>
      <c r="O619" s="1">
        <f t="shared" si="155"/>
        <v>0</v>
      </c>
      <c r="P619" s="16">
        <f t="shared" si="144"/>
        <v>49</v>
      </c>
      <c r="Q619" s="86">
        <f t="shared" si="145"/>
        <v>0</v>
      </c>
      <c r="R619" s="75"/>
      <c r="S619" s="80">
        <f t="shared" si="143"/>
        <v>0</v>
      </c>
      <c r="T619" s="1"/>
    </row>
    <row r="620" spans="2:20" customFormat="1" x14ac:dyDescent="0.25">
      <c r="B620" s="20">
        <f t="shared" si="146"/>
        <v>587</v>
      </c>
      <c r="C620" s="71">
        <f t="shared" si="147"/>
        <v>11</v>
      </c>
      <c r="D620" s="16">
        <f t="shared" si="141"/>
        <v>2067</v>
      </c>
      <c r="E620" s="17">
        <f t="shared" si="148"/>
        <v>61302</v>
      </c>
      <c r="F620" s="1">
        <f t="shared" si="149"/>
        <v>0</v>
      </c>
      <c r="G620" s="1">
        <f t="shared" si="150"/>
        <v>0</v>
      </c>
      <c r="H620" s="1"/>
      <c r="I620" s="1">
        <f t="shared" si="151"/>
        <v>0</v>
      </c>
      <c r="J620" s="1">
        <f t="shared" si="152"/>
        <v>0</v>
      </c>
      <c r="K620" s="1">
        <f t="shared" si="153"/>
        <v>0</v>
      </c>
      <c r="L620" s="1"/>
      <c r="M620" s="74">
        <f t="shared" si="142"/>
        <v>0</v>
      </c>
      <c r="N620" s="1">
        <f t="shared" si="154"/>
        <v>0</v>
      </c>
      <c r="O620" s="1">
        <f t="shared" si="155"/>
        <v>0</v>
      </c>
      <c r="P620" s="16">
        <f t="shared" si="144"/>
        <v>49</v>
      </c>
      <c r="Q620" s="86">
        <f t="shared" si="145"/>
        <v>0</v>
      </c>
      <c r="R620" s="75"/>
      <c r="S620" s="80">
        <f t="shared" si="143"/>
        <v>0</v>
      </c>
      <c r="T620" s="1"/>
    </row>
    <row r="621" spans="2:20" customFormat="1" x14ac:dyDescent="0.25">
      <c r="B621" s="20">
        <f t="shared" si="146"/>
        <v>588</v>
      </c>
      <c r="C621" s="71">
        <f t="shared" si="147"/>
        <v>12</v>
      </c>
      <c r="D621" s="16">
        <f t="shared" si="141"/>
        <v>2067</v>
      </c>
      <c r="E621" s="17">
        <f t="shared" si="148"/>
        <v>61332</v>
      </c>
      <c r="F621" s="1">
        <f t="shared" si="149"/>
        <v>0</v>
      </c>
      <c r="G621" s="1">
        <f t="shared" si="150"/>
        <v>0</v>
      </c>
      <c r="H621" s="1"/>
      <c r="I621" s="1">
        <f t="shared" si="151"/>
        <v>0</v>
      </c>
      <c r="J621" s="1">
        <f t="shared" si="152"/>
        <v>0</v>
      </c>
      <c r="K621" s="1">
        <f t="shared" si="153"/>
        <v>0</v>
      </c>
      <c r="L621" s="1"/>
      <c r="M621" s="74">
        <f t="shared" si="142"/>
        <v>0</v>
      </c>
      <c r="N621" s="1">
        <f t="shared" si="154"/>
        <v>0</v>
      </c>
      <c r="O621" s="1">
        <f t="shared" si="155"/>
        <v>0</v>
      </c>
      <c r="P621" s="16">
        <f t="shared" si="144"/>
        <v>49</v>
      </c>
      <c r="Q621" s="86">
        <f t="shared" si="145"/>
        <v>0</v>
      </c>
      <c r="R621" s="75"/>
      <c r="S621" s="80">
        <f t="shared" si="143"/>
        <v>0</v>
      </c>
      <c r="T621" s="1"/>
    </row>
    <row r="622" spans="2:20" customFormat="1" x14ac:dyDescent="0.25">
      <c r="B622" s="20">
        <f t="shared" si="146"/>
        <v>589</v>
      </c>
      <c r="C622" s="71">
        <f t="shared" si="147"/>
        <v>1</v>
      </c>
      <c r="D622" s="16">
        <f t="shared" si="141"/>
        <v>2068</v>
      </c>
      <c r="E622" s="17">
        <f t="shared" si="148"/>
        <v>61363</v>
      </c>
      <c r="F622" s="1">
        <f t="shared" si="149"/>
        <v>0</v>
      </c>
      <c r="G622" s="1">
        <f t="shared" si="150"/>
        <v>0</v>
      </c>
      <c r="H622" s="1"/>
      <c r="I622" s="1">
        <f t="shared" si="151"/>
        <v>0</v>
      </c>
      <c r="J622" s="1">
        <f t="shared" si="152"/>
        <v>0</v>
      </c>
      <c r="K622" s="1">
        <f t="shared" si="153"/>
        <v>0</v>
      </c>
      <c r="L622" s="1"/>
      <c r="M622" s="74">
        <f t="shared" si="142"/>
        <v>0</v>
      </c>
      <c r="N622" s="1">
        <f t="shared" si="154"/>
        <v>0</v>
      </c>
      <c r="O622" s="1">
        <f t="shared" si="155"/>
        <v>0</v>
      </c>
      <c r="P622" s="16">
        <f t="shared" si="144"/>
        <v>50</v>
      </c>
      <c r="Q622" s="86">
        <f t="shared" si="145"/>
        <v>0</v>
      </c>
      <c r="R622" s="75"/>
      <c r="S622" s="80">
        <f t="shared" si="143"/>
        <v>0</v>
      </c>
      <c r="T622" s="1"/>
    </row>
    <row r="623" spans="2:20" customFormat="1" x14ac:dyDescent="0.25">
      <c r="B623" s="20">
        <f t="shared" si="146"/>
        <v>590</v>
      </c>
      <c r="C623" s="71">
        <f t="shared" si="147"/>
        <v>2</v>
      </c>
      <c r="D623" s="16">
        <f t="shared" si="141"/>
        <v>2068</v>
      </c>
      <c r="E623" s="17">
        <f t="shared" si="148"/>
        <v>61394</v>
      </c>
      <c r="F623" s="1">
        <f t="shared" si="149"/>
        <v>0</v>
      </c>
      <c r="G623" s="1">
        <f t="shared" si="150"/>
        <v>0</v>
      </c>
      <c r="H623" s="1"/>
      <c r="I623" s="1">
        <f t="shared" si="151"/>
        <v>0</v>
      </c>
      <c r="J623" s="1">
        <f t="shared" si="152"/>
        <v>0</v>
      </c>
      <c r="K623" s="1">
        <f t="shared" si="153"/>
        <v>0</v>
      </c>
      <c r="L623" s="1"/>
      <c r="M623" s="74">
        <f t="shared" si="142"/>
        <v>0</v>
      </c>
      <c r="N623" s="1">
        <f t="shared" si="154"/>
        <v>0</v>
      </c>
      <c r="O623" s="1">
        <f t="shared" si="155"/>
        <v>0</v>
      </c>
      <c r="P623" s="16">
        <f t="shared" si="144"/>
        <v>50</v>
      </c>
      <c r="Q623" s="86">
        <f t="shared" si="145"/>
        <v>0</v>
      </c>
      <c r="R623" s="75"/>
      <c r="S623" s="80">
        <f t="shared" si="143"/>
        <v>0</v>
      </c>
      <c r="T623" s="1"/>
    </row>
    <row r="624" spans="2:20" customFormat="1" x14ac:dyDescent="0.25">
      <c r="B624" s="20">
        <f t="shared" si="146"/>
        <v>591</v>
      </c>
      <c r="C624" s="71">
        <f t="shared" si="147"/>
        <v>3</v>
      </c>
      <c r="D624" s="16">
        <f t="shared" si="141"/>
        <v>2068</v>
      </c>
      <c r="E624" s="17">
        <f t="shared" si="148"/>
        <v>61423</v>
      </c>
      <c r="F624" s="1">
        <f t="shared" si="149"/>
        <v>0</v>
      </c>
      <c r="G624" s="1">
        <f t="shared" si="150"/>
        <v>0</v>
      </c>
      <c r="H624" s="1"/>
      <c r="I624" s="1">
        <f t="shared" si="151"/>
        <v>0</v>
      </c>
      <c r="J624" s="1">
        <f t="shared" si="152"/>
        <v>0</v>
      </c>
      <c r="K624" s="1">
        <f t="shared" si="153"/>
        <v>0</v>
      </c>
      <c r="L624" s="1"/>
      <c r="M624" s="74">
        <f t="shared" si="142"/>
        <v>0</v>
      </c>
      <c r="N624" s="1">
        <f t="shared" si="154"/>
        <v>0</v>
      </c>
      <c r="O624" s="1">
        <f t="shared" si="155"/>
        <v>0</v>
      </c>
      <c r="P624" s="16">
        <f t="shared" si="144"/>
        <v>50</v>
      </c>
      <c r="Q624" s="86">
        <f t="shared" si="145"/>
        <v>0</v>
      </c>
      <c r="R624" s="75"/>
      <c r="S624" s="80">
        <f t="shared" si="143"/>
        <v>0</v>
      </c>
      <c r="T624" s="1"/>
    </row>
    <row r="625" spans="2:20" customFormat="1" x14ac:dyDescent="0.25">
      <c r="B625" s="20">
        <f t="shared" si="146"/>
        <v>592</v>
      </c>
      <c r="C625" s="71">
        <f t="shared" si="147"/>
        <v>4</v>
      </c>
      <c r="D625" s="16">
        <f t="shared" si="141"/>
        <v>2068</v>
      </c>
      <c r="E625" s="17">
        <f t="shared" si="148"/>
        <v>61454</v>
      </c>
      <c r="F625" s="1">
        <f t="shared" si="149"/>
        <v>0</v>
      </c>
      <c r="G625" s="1">
        <f t="shared" si="150"/>
        <v>0</v>
      </c>
      <c r="H625" s="1"/>
      <c r="I625" s="1">
        <f t="shared" si="151"/>
        <v>0</v>
      </c>
      <c r="J625" s="1">
        <f t="shared" si="152"/>
        <v>0</v>
      </c>
      <c r="K625" s="1">
        <f t="shared" si="153"/>
        <v>0</v>
      </c>
      <c r="L625" s="1"/>
      <c r="M625" s="74">
        <f t="shared" si="142"/>
        <v>0</v>
      </c>
      <c r="N625" s="1">
        <f t="shared" si="154"/>
        <v>0</v>
      </c>
      <c r="O625" s="1">
        <f t="shared" si="155"/>
        <v>0</v>
      </c>
      <c r="P625" s="16">
        <f t="shared" si="144"/>
        <v>50</v>
      </c>
      <c r="Q625" s="86">
        <f t="shared" si="145"/>
        <v>0</v>
      </c>
      <c r="R625" s="75"/>
      <c r="S625" s="80">
        <f t="shared" si="143"/>
        <v>0</v>
      </c>
      <c r="T625" s="1"/>
    </row>
    <row r="626" spans="2:20" customFormat="1" x14ac:dyDescent="0.25">
      <c r="B626" s="20">
        <f t="shared" si="146"/>
        <v>593</v>
      </c>
      <c r="C626" s="71">
        <f t="shared" si="147"/>
        <v>5</v>
      </c>
      <c r="D626" s="16">
        <f t="shared" si="141"/>
        <v>2068</v>
      </c>
      <c r="E626" s="17">
        <f t="shared" si="148"/>
        <v>61484</v>
      </c>
      <c r="F626" s="1">
        <f t="shared" si="149"/>
        <v>0</v>
      </c>
      <c r="G626" s="1">
        <f t="shared" si="150"/>
        <v>0</v>
      </c>
      <c r="H626" s="1"/>
      <c r="I626" s="1">
        <f t="shared" si="151"/>
        <v>0</v>
      </c>
      <c r="J626" s="1">
        <f t="shared" si="152"/>
        <v>0</v>
      </c>
      <c r="K626" s="1">
        <f t="shared" si="153"/>
        <v>0</v>
      </c>
      <c r="L626" s="1"/>
      <c r="M626" s="74">
        <f t="shared" si="142"/>
        <v>0</v>
      </c>
      <c r="N626" s="1">
        <f t="shared" si="154"/>
        <v>0</v>
      </c>
      <c r="O626" s="1">
        <f t="shared" si="155"/>
        <v>0</v>
      </c>
      <c r="P626" s="16">
        <f t="shared" si="144"/>
        <v>50</v>
      </c>
      <c r="Q626" s="86">
        <f t="shared" si="145"/>
        <v>0</v>
      </c>
      <c r="R626" s="75"/>
      <c r="S626" s="80">
        <f t="shared" si="143"/>
        <v>0</v>
      </c>
      <c r="T626" s="1"/>
    </row>
    <row r="627" spans="2:20" customFormat="1" x14ac:dyDescent="0.25">
      <c r="B627" s="20">
        <f t="shared" si="146"/>
        <v>594</v>
      </c>
      <c r="C627" s="71">
        <f t="shared" si="147"/>
        <v>6</v>
      </c>
      <c r="D627" s="16">
        <f t="shared" si="141"/>
        <v>2068</v>
      </c>
      <c r="E627" s="17">
        <f t="shared" si="148"/>
        <v>61515</v>
      </c>
      <c r="F627" s="1">
        <f t="shared" si="149"/>
        <v>0</v>
      </c>
      <c r="G627" s="1">
        <f t="shared" si="150"/>
        <v>0</v>
      </c>
      <c r="H627" s="1"/>
      <c r="I627" s="1">
        <f t="shared" si="151"/>
        <v>0</v>
      </c>
      <c r="J627" s="1">
        <f t="shared" si="152"/>
        <v>0</v>
      </c>
      <c r="K627" s="1">
        <f t="shared" si="153"/>
        <v>0</v>
      </c>
      <c r="L627" s="1"/>
      <c r="M627" s="74">
        <f t="shared" si="142"/>
        <v>0</v>
      </c>
      <c r="N627" s="1">
        <f t="shared" si="154"/>
        <v>0</v>
      </c>
      <c r="O627" s="1">
        <f t="shared" si="155"/>
        <v>0</v>
      </c>
      <c r="P627" s="16">
        <f t="shared" si="144"/>
        <v>50</v>
      </c>
      <c r="Q627" s="86">
        <f t="shared" si="145"/>
        <v>0</v>
      </c>
      <c r="R627" s="75"/>
      <c r="S627" s="80">
        <f t="shared" si="143"/>
        <v>0</v>
      </c>
      <c r="T627" s="1"/>
    </row>
    <row r="628" spans="2:20" customFormat="1" x14ac:dyDescent="0.25">
      <c r="B628" s="20">
        <f t="shared" si="146"/>
        <v>595</v>
      </c>
      <c r="C628" s="71">
        <f t="shared" si="147"/>
        <v>7</v>
      </c>
      <c r="D628" s="16">
        <f t="shared" si="141"/>
        <v>2068</v>
      </c>
      <c r="E628" s="17">
        <f t="shared" si="148"/>
        <v>61545</v>
      </c>
      <c r="F628" s="1">
        <f t="shared" si="149"/>
        <v>0</v>
      </c>
      <c r="G628" s="1">
        <f t="shared" si="150"/>
        <v>0</v>
      </c>
      <c r="H628" s="1"/>
      <c r="I628" s="1">
        <f t="shared" si="151"/>
        <v>0</v>
      </c>
      <c r="J628" s="1">
        <f t="shared" si="152"/>
        <v>0</v>
      </c>
      <c r="K628" s="1">
        <f t="shared" si="153"/>
        <v>0</v>
      </c>
      <c r="L628" s="1"/>
      <c r="M628" s="74">
        <f t="shared" si="142"/>
        <v>0</v>
      </c>
      <c r="N628" s="1">
        <f t="shared" si="154"/>
        <v>0</v>
      </c>
      <c r="O628" s="1">
        <f t="shared" si="155"/>
        <v>0</v>
      </c>
      <c r="P628" s="16">
        <f t="shared" si="144"/>
        <v>50</v>
      </c>
      <c r="Q628" s="86">
        <f t="shared" si="145"/>
        <v>0</v>
      </c>
      <c r="R628" s="75"/>
      <c r="S628" s="80">
        <f t="shared" si="143"/>
        <v>0</v>
      </c>
      <c r="T628" s="1"/>
    </row>
    <row r="629" spans="2:20" customFormat="1" x14ac:dyDescent="0.25">
      <c r="B629" s="20">
        <f t="shared" si="146"/>
        <v>596</v>
      </c>
      <c r="C629" s="71">
        <f t="shared" si="147"/>
        <v>8</v>
      </c>
      <c r="D629" s="16">
        <f t="shared" si="141"/>
        <v>2068</v>
      </c>
      <c r="E629" s="17">
        <f t="shared" si="148"/>
        <v>61576</v>
      </c>
      <c r="F629" s="1">
        <f t="shared" si="149"/>
        <v>0</v>
      </c>
      <c r="G629" s="1">
        <f t="shared" si="150"/>
        <v>0</v>
      </c>
      <c r="H629" s="1"/>
      <c r="I629" s="1">
        <f t="shared" si="151"/>
        <v>0</v>
      </c>
      <c r="J629" s="1">
        <f t="shared" si="152"/>
        <v>0</v>
      </c>
      <c r="K629" s="1">
        <f t="shared" si="153"/>
        <v>0</v>
      </c>
      <c r="L629" s="1"/>
      <c r="M629" s="74">
        <f t="shared" si="142"/>
        <v>0</v>
      </c>
      <c r="N629" s="1">
        <f t="shared" si="154"/>
        <v>0</v>
      </c>
      <c r="O629" s="1">
        <f t="shared" si="155"/>
        <v>0</v>
      </c>
      <c r="P629" s="16">
        <f t="shared" si="144"/>
        <v>50</v>
      </c>
      <c r="Q629" s="86">
        <f t="shared" si="145"/>
        <v>0</v>
      </c>
      <c r="R629" s="75"/>
      <c r="S629" s="80">
        <f t="shared" si="143"/>
        <v>0</v>
      </c>
      <c r="T629" s="1"/>
    </row>
    <row r="630" spans="2:20" customFormat="1" x14ac:dyDescent="0.25">
      <c r="B630" s="20">
        <f t="shared" si="146"/>
        <v>597</v>
      </c>
      <c r="C630" s="71">
        <f t="shared" si="147"/>
        <v>9</v>
      </c>
      <c r="D630" s="16">
        <f t="shared" si="141"/>
        <v>2068</v>
      </c>
      <c r="E630" s="17">
        <f t="shared" si="148"/>
        <v>61607</v>
      </c>
      <c r="F630" s="1">
        <f t="shared" si="149"/>
        <v>0</v>
      </c>
      <c r="G630" s="1">
        <f t="shared" si="150"/>
        <v>0</v>
      </c>
      <c r="H630" s="1"/>
      <c r="I630" s="1">
        <f t="shared" si="151"/>
        <v>0</v>
      </c>
      <c r="J630" s="1">
        <f t="shared" si="152"/>
        <v>0</v>
      </c>
      <c r="K630" s="1">
        <f t="shared" si="153"/>
        <v>0</v>
      </c>
      <c r="L630" s="1"/>
      <c r="M630" s="74">
        <f t="shared" si="142"/>
        <v>0</v>
      </c>
      <c r="N630" s="1">
        <f t="shared" si="154"/>
        <v>0</v>
      </c>
      <c r="O630" s="1">
        <f t="shared" si="155"/>
        <v>0</v>
      </c>
      <c r="P630" s="16">
        <f t="shared" si="144"/>
        <v>50</v>
      </c>
      <c r="Q630" s="86">
        <f t="shared" si="145"/>
        <v>0</v>
      </c>
      <c r="R630" s="75"/>
      <c r="S630" s="80">
        <f t="shared" si="143"/>
        <v>0</v>
      </c>
      <c r="T630" s="1"/>
    </row>
    <row r="631" spans="2:20" customFormat="1" x14ac:dyDescent="0.25">
      <c r="B631" s="20">
        <f t="shared" si="146"/>
        <v>598</v>
      </c>
      <c r="C631" s="71">
        <f t="shared" si="147"/>
        <v>10</v>
      </c>
      <c r="D631" s="16">
        <f t="shared" si="141"/>
        <v>2068</v>
      </c>
      <c r="E631" s="17">
        <f t="shared" si="148"/>
        <v>61637</v>
      </c>
      <c r="F631" s="1">
        <f t="shared" si="149"/>
        <v>0</v>
      </c>
      <c r="G631" s="1">
        <f t="shared" si="150"/>
        <v>0</v>
      </c>
      <c r="H631" s="1"/>
      <c r="I631" s="1">
        <f t="shared" si="151"/>
        <v>0</v>
      </c>
      <c r="J631" s="1">
        <f t="shared" si="152"/>
        <v>0</v>
      </c>
      <c r="K631" s="1">
        <f t="shared" si="153"/>
        <v>0</v>
      </c>
      <c r="L631" s="1"/>
      <c r="M631" s="74">
        <f t="shared" si="142"/>
        <v>0</v>
      </c>
      <c r="N631" s="1">
        <f t="shared" si="154"/>
        <v>0</v>
      </c>
      <c r="O631" s="1">
        <f t="shared" si="155"/>
        <v>0</v>
      </c>
      <c r="P631" s="16">
        <f t="shared" si="144"/>
        <v>50</v>
      </c>
      <c r="Q631" s="86">
        <f t="shared" si="145"/>
        <v>0</v>
      </c>
      <c r="R631" s="75"/>
      <c r="S631" s="80">
        <f t="shared" si="143"/>
        <v>0</v>
      </c>
      <c r="T631" s="1"/>
    </row>
    <row r="632" spans="2:20" customFormat="1" x14ac:dyDescent="0.25">
      <c r="B632" s="20">
        <f t="shared" si="146"/>
        <v>599</v>
      </c>
      <c r="C632" s="71">
        <f t="shared" si="147"/>
        <v>11</v>
      </c>
      <c r="D632" s="16">
        <f t="shared" si="141"/>
        <v>2068</v>
      </c>
      <c r="E632" s="17">
        <f t="shared" si="148"/>
        <v>61668</v>
      </c>
      <c r="F632" s="1">
        <f t="shared" si="149"/>
        <v>0</v>
      </c>
      <c r="G632" s="1">
        <f t="shared" si="150"/>
        <v>0</v>
      </c>
      <c r="H632" s="1"/>
      <c r="I632" s="1">
        <f t="shared" si="151"/>
        <v>0</v>
      </c>
      <c r="J632" s="1">
        <f t="shared" si="152"/>
        <v>0</v>
      </c>
      <c r="K632" s="1">
        <f t="shared" si="153"/>
        <v>0</v>
      </c>
      <c r="L632" s="1"/>
      <c r="M632" s="74">
        <f t="shared" si="142"/>
        <v>0</v>
      </c>
      <c r="N632" s="1">
        <f t="shared" si="154"/>
        <v>0</v>
      </c>
      <c r="O632" s="1">
        <f t="shared" si="155"/>
        <v>0</v>
      </c>
      <c r="P632" s="16">
        <f t="shared" si="144"/>
        <v>50</v>
      </c>
      <c r="Q632" s="86">
        <f t="shared" si="145"/>
        <v>0</v>
      </c>
      <c r="R632" s="75"/>
      <c r="S632" s="80">
        <f t="shared" si="143"/>
        <v>0</v>
      </c>
      <c r="T632" s="1"/>
    </row>
    <row r="633" spans="2:20" customFormat="1" x14ac:dyDescent="0.25">
      <c r="B633" s="20">
        <f t="shared" si="146"/>
        <v>600</v>
      </c>
      <c r="C633" s="71">
        <f t="shared" si="147"/>
        <v>12</v>
      </c>
      <c r="D633" s="16">
        <f t="shared" si="141"/>
        <v>2068</v>
      </c>
      <c r="E633" s="17">
        <f t="shared" si="148"/>
        <v>61698</v>
      </c>
      <c r="F633" s="1">
        <f t="shared" si="149"/>
        <v>0</v>
      </c>
      <c r="G633" s="1">
        <f t="shared" si="150"/>
        <v>0</v>
      </c>
      <c r="H633" s="1"/>
      <c r="I633" s="1">
        <f t="shared" si="151"/>
        <v>0</v>
      </c>
      <c r="J633" s="1">
        <f t="shared" si="152"/>
        <v>0</v>
      </c>
      <c r="K633" s="1">
        <f t="shared" si="153"/>
        <v>0</v>
      </c>
      <c r="L633" s="1"/>
      <c r="M633" s="74">
        <f t="shared" si="142"/>
        <v>0</v>
      </c>
      <c r="N633" s="1">
        <f t="shared" si="154"/>
        <v>0</v>
      </c>
      <c r="O633" s="1">
        <f t="shared" si="155"/>
        <v>0</v>
      </c>
      <c r="P633" s="16">
        <f t="shared" si="144"/>
        <v>50</v>
      </c>
      <c r="Q633" s="86">
        <f t="shared" si="145"/>
        <v>0</v>
      </c>
      <c r="R633" s="75"/>
      <c r="S633" s="80">
        <f t="shared" si="143"/>
        <v>0</v>
      </c>
      <c r="T633" s="1"/>
    </row>
    <row r="634" spans="2:20" customFormat="1" x14ac:dyDescent="0.25">
      <c r="B634" s="20">
        <f t="shared" si="146"/>
        <v>601</v>
      </c>
      <c r="C634" s="71">
        <f t="shared" si="147"/>
        <v>1</v>
      </c>
      <c r="D634" s="16">
        <f t="shared" ref="D634:D697" si="156">IF(AND(C634=1, B634&gt;1),D633+1,D633)</f>
        <v>2069</v>
      </c>
      <c r="E634" s="17">
        <f t="shared" si="148"/>
        <v>61729</v>
      </c>
      <c r="F634" s="1">
        <f t="shared" si="149"/>
        <v>0</v>
      </c>
      <c r="G634" s="1">
        <f t="shared" si="150"/>
        <v>0</v>
      </c>
      <c r="H634" s="1"/>
      <c r="I634" s="1">
        <f t="shared" si="151"/>
        <v>0</v>
      </c>
      <c r="J634" s="1">
        <f t="shared" si="152"/>
        <v>0</v>
      </c>
      <c r="K634" s="1">
        <f t="shared" si="153"/>
        <v>0</v>
      </c>
      <c r="L634" s="1"/>
      <c r="M634" s="74">
        <f t="shared" ref="M634:M697" si="157">IF(O633&gt;$N$14,IF(O633&gt;=(I634+$N$14),$N$14,(O633-I634)),0)</f>
        <v>0</v>
      </c>
      <c r="N634" s="1">
        <f t="shared" si="154"/>
        <v>0</v>
      </c>
      <c r="O634" s="1">
        <f t="shared" si="155"/>
        <v>0</v>
      </c>
      <c r="P634" s="16">
        <f t="shared" si="144"/>
        <v>51</v>
      </c>
      <c r="Q634" s="86">
        <f t="shared" si="145"/>
        <v>0</v>
      </c>
      <c r="R634" s="75"/>
      <c r="S634" s="80">
        <f t="shared" ref="S634:S697" si="158">F634+I634+M634</f>
        <v>0</v>
      </c>
      <c r="T634" s="1"/>
    </row>
    <row r="635" spans="2:20" customFormat="1" x14ac:dyDescent="0.25">
      <c r="B635" s="20">
        <f t="shared" si="146"/>
        <v>602</v>
      </c>
      <c r="C635" s="71">
        <f t="shared" si="147"/>
        <v>2</v>
      </c>
      <c r="D635" s="16">
        <f t="shared" si="156"/>
        <v>2069</v>
      </c>
      <c r="E635" s="17">
        <f t="shared" si="148"/>
        <v>61760</v>
      </c>
      <c r="F635" s="1">
        <f t="shared" si="149"/>
        <v>0</v>
      </c>
      <c r="G635" s="1">
        <f t="shared" si="150"/>
        <v>0</v>
      </c>
      <c r="H635" s="1"/>
      <c r="I635" s="1">
        <f t="shared" si="151"/>
        <v>0</v>
      </c>
      <c r="J635" s="1">
        <f t="shared" si="152"/>
        <v>0</v>
      </c>
      <c r="K635" s="1">
        <f t="shared" si="153"/>
        <v>0</v>
      </c>
      <c r="L635" s="1"/>
      <c r="M635" s="74">
        <f t="shared" si="157"/>
        <v>0</v>
      </c>
      <c r="N635" s="1">
        <f t="shared" si="154"/>
        <v>0</v>
      </c>
      <c r="O635" s="1">
        <f t="shared" si="155"/>
        <v>0</v>
      </c>
      <c r="P635" s="16">
        <f t="shared" si="144"/>
        <v>51</v>
      </c>
      <c r="Q635" s="86">
        <f t="shared" si="145"/>
        <v>0</v>
      </c>
      <c r="R635" s="75"/>
      <c r="S635" s="80">
        <f t="shared" si="158"/>
        <v>0</v>
      </c>
      <c r="T635" s="1"/>
    </row>
    <row r="636" spans="2:20" customFormat="1" x14ac:dyDescent="0.25">
      <c r="B636" s="20">
        <f t="shared" si="146"/>
        <v>603</v>
      </c>
      <c r="C636" s="71">
        <f t="shared" si="147"/>
        <v>3</v>
      </c>
      <c r="D636" s="16">
        <f t="shared" si="156"/>
        <v>2069</v>
      </c>
      <c r="E636" s="17">
        <f t="shared" si="148"/>
        <v>61788</v>
      </c>
      <c r="F636" s="1">
        <f t="shared" si="149"/>
        <v>0</v>
      </c>
      <c r="G636" s="1">
        <f t="shared" si="150"/>
        <v>0</v>
      </c>
      <c r="H636" s="1"/>
      <c r="I636" s="1">
        <f t="shared" si="151"/>
        <v>0</v>
      </c>
      <c r="J636" s="1">
        <f t="shared" si="152"/>
        <v>0</v>
      </c>
      <c r="K636" s="1">
        <f t="shared" si="153"/>
        <v>0</v>
      </c>
      <c r="L636" s="1"/>
      <c r="M636" s="74">
        <f t="shared" si="157"/>
        <v>0</v>
      </c>
      <c r="N636" s="1">
        <f t="shared" si="154"/>
        <v>0</v>
      </c>
      <c r="O636" s="1">
        <f t="shared" si="155"/>
        <v>0</v>
      </c>
      <c r="P636" s="16">
        <f t="shared" si="144"/>
        <v>51</v>
      </c>
      <c r="Q636" s="86">
        <f t="shared" si="145"/>
        <v>0</v>
      </c>
      <c r="R636" s="75"/>
      <c r="S636" s="80">
        <f t="shared" si="158"/>
        <v>0</v>
      </c>
      <c r="T636" s="1"/>
    </row>
    <row r="637" spans="2:20" customFormat="1" x14ac:dyDescent="0.25">
      <c r="B637" s="20">
        <f t="shared" si="146"/>
        <v>604</v>
      </c>
      <c r="C637" s="71">
        <f t="shared" si="147"/>
        <v>4</v>
      </c>
      <c r="D637" s="16">
        <f t="shared" si="156"/>
        <v>2069</v>
      </c>
      <c r="E637" s="17">
        <f t="shared" si="148"/>
        <v>61819</v>
      </c>
      <c r="F637" s="1">
        <f t="shared" si="149"/>
        <v>0</v>
      </c>
      <c r="G637" s="1">
        <f t="shared" si="150"/>
        <v>0</v>
      </c>
      <c r="H637" s="1"/>
      <c r="I637" s="1">
        <f t="shared" si="151"/>
        <v>0</v>
      </c>
      <c r="J637" s="1">
        <f t="shared" si="152"/>
        <v>0</v>
      </c>
      <c r="K637" s="1">
        <f t="shared" si="153"/>
        <v>0</v>
      </c>
      <c r="L637" s="1"/>
      <c r="M637" s="74">
        <f t="shared" si="157"/>
        <v>0</v>
      </c>
      <c r="N637" s="1">
        <f t="shared" si="154"/>
        <v>0</v>
      </c>
      <c r="O637" s="1">
        <f t="shared" si="155"/>
        <v>0</v>
      </c>
      <c r="P637" s="16">
        <f t="shared" si="144"/>
        <v>51</v>
      </c>
      <c r="Q637" s="86">
        <f t="shared" si="145"/>
        <v>0</v>
      </c>
      <c r="R637" s="75"/>
      <c r="S637" s="80">
        <f t="shared" si="158"/>
        <v>0</v>
      </c>
      <c r="T637" s="1"/>
    </row>
    <row r="638" spans="2:20" customFormat="1" x14ac:dyDescent="0.25">
      <c r="B638" s="20">
        <f t="shared" si="146"/>
        <v>605</v>
      </c>
      <c r="C638" s="71">
        <f t="shared" si="147"/>
        <v>5</v>
      </c>
      <c r="D638" s="16">
        <f t="shared" si="156"/>
        <v>2069</v>
      </c>
      <c r="E638" s="17">
        <f t="shared" si="148"/>
        <v>61849</v>
      </c>
      <c r="F638" s="1">
        <f t="shared" si="149"/>
        <v>0</v>
      </c>
      <c r="G638" s="1">
        <f t="shared" si="150"/>
        <v>0</v>
      </c>
      <c r="H638" s="1"/>
      <c r="I638" s="1">
        <f t="shared" si="151"/>
        <v>0</v>
      </c>
      <c r="J638" s="1">
        <f t="shared" si="152"/>
        <v>0</v>
      </c>
      <c r="K638" s="1">
        <f t="shared" si="153"/>
        <v>0</v>
      </c>
      <c r="L638" s="1"/>
      <c r="M638" s="74">
        <f t="shared" si="157"/>
        <v>0</v>
      </c>
      <c r="N638" s="1">
        <f t="shared" si="154"/>
        <v>0</v>
      </c>
      <c r="O638" s="1">
        <f t="shared" si="155"/>
        <v>0</v>
      </c>
      <c r="P638" s="16">
        <f t="shared" si="144"/>
        <v>51</v>
      </c>
      <c r="Q638" s="86">
        <f t="shared" si="145"/>
        <v>0</v>
      </c>
      <c r="R638" s="75"/>
      <c r="S638" s="80">
        <f t="shared" si="158"/>
        <v>0</v>
      </c>
      <c r="T638" s="1"/>
    </row>
    <row r="639" spans="2:20" customFormat="1" x14ac:dyDescent="0.25">
      <c r="B639" s="20">
        <f t="shared" si="146"/>
        <v>606</v>
      </c>
      <c r="C639" s="71">
        <f t="shared" si="147"/>
        <v>6</v>
      </c>
      <c r="D639" s="16">
        <f t="shared" si="156"/>
        <v>2069</v>
      </c>
      <c r="E639" s="17">
        <f t="shared" si="148"/>
        <v>61880</v>
      </c>
      <c r="F639" s="1">
        <f t="shared" si="149"/>
        <v>0</v>
      </c>
      <c r="G639" s="1">
        <f t="shared" si="150"/>
        <v>0</v>
      </c>
      <c r="H639" s="1"/>
      <c r="I639" s="1">
        <f t="shared" si="151"/>
        <v>0</v>
      </c>
      <c r="J639" s="1">
        <f t="shared" si="152"/>
        <v>0</v>
      </c>
      <c r="K639" s="1">
        <f t="shared" si="153"/>
        <v>0</v>
      </c>
      <c r="L639" s="1"/>
      <c r="M639" s="74">
        <f t="shared" si="157"/>
        <v>0</v>
      </c>
      <c r="N639" s="1">
        <f t="shared" si="154"/>
        <v>0</v>
      </c>
      <c r="O639" s="1">
        <f t="shared" si="155"/>
        <v>0</v>
      </c>
      <c r="P639" s="16">
        <f t="shared" si="144"/>
        <v>51</v>
      </c>
      <c r="Q639" s="86">
        <f t="shared" si="145"/>
        <v>0</v>
      </c>
      <c r="R639" s="75"/>
      <c r="S639" s="80">
        <f t="shared" si="158"/>
        <v>0</v>
      </c>
      <c r="T639" s="1"/>
    </row>
    <row r="640" spans="2:20" customFormat="1" x14ac:dyDescent="0.25">
      <c r="B640" s="20">
        <f t="shared" si="146"/>
        <v>607</v>
      </c>
      <c r="C640" s="71">
        <f t="shared" si="147"/>
        <v>7</v>
      </c>
      <c r="D640" s="16">
        <f t="shared" si="156"/>
        <v>2069</v>
      </c>
      <c r="E640" s="17">
        <f t="shared" si="148"/>
        <v>61910</v>
      </c>
      <c r="F640" s="1">
        <f t="shared" si="149"/>
        <v>0</v>
      </c>
      <c r="G640" s="1">
        <f t="shared" si="150"/>
        <v>0</v>
      </c>
      <c r="H640" s="1"/>
      <c r="I640" s="1">
        <f t="shared" si="151"/>
        <v>0</v>
      </c>
      <c r="J640" s="1">
        <f t="shared" si="152"/>
        <v>0</v>
      </c>
      <c r="K640" s="1">
        <f t="shared" si="153"/>
        <v>0</v>
      </c>
      <c r="L640" s="1"/>
      <c r="M640" s="74">
        <f t="shared" si="157"/>
        <v>0</v>
      </c>
      <c r="N640" s="1">
        <f t="shared" si="154"/>
        <v>0</v>
      </c>
      <c r="O640" s="1">
        <f t="shared" si="155"/>
        <v>0</v>
      </c>
      <c r="P640" s="16">
        <f t="shared" si="144"/>
        <v>51</v>
      </c>
      <c r="Q640" s="86">
        <f t="shared" si="145"/>
        <v>0</v>
      </c>
      <c r="R640" s="75"/>
      <c r="S640" s="80">
        <f t="shared" si="158"/>
        <v>0</v>
      </c>
      <c r="T640" s="1"/>
    </row>
    <row r="641" spans="2:20" customFormat="1" x14ac:dyDescent="0.25">
      <c r="B641" s="20">
        <f t="shared" si="146"/>
        <v>608</v>
      </c>
      <c r="C641" s="71">
        <f t="shared" si="147"/>
        <v>8</v>
      </c>
      <c r="D641" s="16">
        <f t="shared" si="156"/>
        <v>2069</v>
      </c>
      <c r="E641" s="17">
        <f t="shared" si="148"/>
        <v>61941</v>
      </c>
      <c r="F641" s="1">
        <f t="shared" si="149"/>
        <v>0</v>
      </c>
      <c r="G641" s="1">
        <f t="shared" si="150"/>
        <v>0</v>
      </c>
      <c r="H641" s="1"/>
      <c r="I641" s="1">
        <f t="shared" si="151"/>
        <v>0</v>
      </c>
      <c r="J641" s="1">
        <f t="shared" si="152"/>
        <v>0</v>
      </c>
      <c r="K641" s="1">
        <f t="shared" si="153"/>
        <v>0</v>
      </c>
      <c r="L641" s="1"/>
      <c r="M641" s="74">
        <f t="shared" si="157"/>
        <v>0</v>
      </c>
      <c r="N641" s="1">
        <f t="shared" si="154"/>
        <v>0</v>
      </c>
      <c r="O641" s="1">
        <f t="shared" si="155"/>
        <v>0</v>
      </c>
      <c r="P641" s="16">
        <f t="shared" si="144"/>
        <v>51</v>
      </c>
      <c r="Q641" s="86">
        <f t="shared" si="145"/>
        <v>0</v>
      </c>
      <c r="R641" s="75"/>
      <c r="S641" s="80">
        <f t="shared" si="158"/>
        <v>0</v>
      </c>
      <c r="T641" s="1"/>
    </row>
    <row r="642" spans="2:20" customFormat="1" x14ac:dyDescent="0.25">
      <c r="B642" s="20">
        <f t="shared" si="146"/>
        <v>609</v>
      </c>
      <c r="C642" s="71">
        <f t="shared" si="147"/>
        <v>9</v>
      </c>
      <c r="D642" s="16">
        <f t="shared" si="156"/>
        <v>2069</v>
      </c>
      <c r="E642" s="17">
        <f t="shared" si="148"/>
        <v>61972</v>
      </c>
      <c r="F642" s="1">
        <f t="shared" si="149"/>
        <v>0</v>
      </c>
      <c r="G642" s="1">
        <f t="shared" si="150"/>
        <v>0</v>
      </c>
      <c r="H642" s="1"/>
      <c r="I642" s="1">
        <f t="shared" si="151"/>
        <v>0</v>
      </c>
      <c r="J642" s="1">
        <f t="shared" si="152"/>
        <v>0</v>
      </c>
      <c r="K642" s="1">
        <f t="shared" si="153"/>
        <v>0</v>
      </c>
      <c r="L642" s="1"/>
      <c r="M642" s="74">
        <f t="shared" si="157"/>
        <v>0</v>
      </c>
      <c r="N642" s="1">
        <f t="shared" si="154"/>
        <v>0</v>
      </c>
      <c r="O642" s="1">
        <f t="shared" si="155"/>
        <v>0</v>
      </c>
      <c r="P642" s="16">
        <f t="shared" si="144"/>
        <v>51</v>
      </c>
      <c r="Q642" s="86">
        <f t="shared" si="145"/>
        <v>0</v>
      </c>
      <c r="R642" s="75"/>
      <c r="S642" s="80">
        <f t="shared" si="158"/>
        <v>0</v>
      </c>
      <c r="T642" s="1"/>
    </row>
    <row r="643" spans="2:20" customFormat="1" x14ac:dyDescent="0.25">
      <c r="B643" s="20">
        <f t="shared" si="146"/>
        <v>610</v>
      </c>
      <c r="C643" s="71">
        <f t="shared" si="147"/>
        <v>10</v>
      </c>
      <c r="D643" s="16">
        <f t="shared" si="156"/>
        <v>2069</v>
      </c>
      <c r="E643" s="17">
        <f t="shared" si="148"/>
        <v>62002</v>
      </c>
      <c r="F643" s="1">
        <f t="shared" si="149"/>
        <v>0</v>
      </c>
      <c r="G643" s="1">
        <f t="shared" si="150"/>
        <v>0</v>
      </c>
      <c r="H643" s="1"/>
      <c r="I643" s="1">
        <f t="shared" si="151"/>
        <v>0</v>
      </c>
      <c r="J643" s="1">
        <f t="shared" si="152"/>
        <v>0</v>
      </c>
      <c r="K643" s="1">
        <f t="shared" si="153"/>
        <v>0</v>
      </c>
      <c r="L643" s="1"/>
      <c r="M643" s="74">
        <f t="shared" si="157"/>
        <v>0</v>
      </c>
      <c r="N643" s="1">
        <f t="shared" si="154"/>
        <v>0</v>
      </c>
      <c r="O643" s="1">
        <f t="shared" si="155"/>
        <v>0</v>
      </c>
      <c r="P643" s="16">
        <f t="shared" si="144"/>
        <v>51</v>
      </c>
      <c r="Q643" s="86">
        <f t="shared" si="145"/>
        <v>0</v>
      </c>
      <c r="R643" s="75"/>
      <c r="S643" s="80">
        <f t="shared" si="158"/>
        <v>0</v>
      </c>
      <c r="T643" s="1"/>
    </row>
    <row r="644" spans="2:20" customFormat="1" x14ac:dyDescent="0.25">
      <c r="B644" s="20">
        <f t="shared" si="146"/>
        <v>611</v>
      </c>
      <c r="C644" s="71">
        <f t="shared" si="147"/>
        <v>11</v>
      </c>
      <c r="D644" s="16">
        <f t="shared" si="156"/>
        <v>2069</v>
      </c>
      <c r="E644" s="17">
        <f t="shared" si="148"/>
        <v>62033</v>
      </c>
      <c r="F644" s="1">
        <f t="shared" si="149"/>
        <v>0</v>
      </c>
      <c r="G644" s="1">
        <f t="shared" si="150"/>
        <v>0</v>
      </c>
      <c r="H644" s="1"/>
      <c r="I644" s="1">
        <f t="shared" si="151"/>
        <v>0</v>
      </c>
      <c r="J644" s="1">
        <f t="shared" si="152"/>
        <v>0</v>
      </c>
      <c r="K644" s="1">
        <f t="shared" si="153"/>
        <v>0</v>
      </c>
      <c r="L644" s="1"/>
      <c r="M644" s="74">
        <f t="shared" si="157"/>
        <v>0</v>
      </c>
      <c r="N644" s="1">
        <f t="shared" si="154"/>
        <v>0</v>
      </c>
      <c r="O644" s="1">
        <f t="shared" si="155"/>
        <v>0</v>
      </c>
      <c r="P644" s="16">
        <f t="shared" si="144"/>
        <v>51</v>
      </c>
      <c r="Q644" s="86">
        <f t="shared" si="145"/>
        <v>0</v>
      </c>
      <c r="R644" s="75"/>
      <c r="S644" s="80">
        <f t="shared" si="158"/>
        <v>0</v>
      </c>
      <c r="T644" s="1"/>
    </row>
    <row r="645" spans="2:20" customFormat="1" x14ac:dyDescent="0.25">
      <c r="B645" s="20">
        <f t="shared" si="146"/>
        <v>612</v>
      </c>
      <c r="C645" s="71">
        <f t="shared" si="147"/>
        <v>12</v>
      </c>
      <c r="D645" s="16">
        <f t="shared" si="156"/>
        <v>2069</v>
      </c>
      <c r="E645" s="17">
        <f t="shared" si="148"/>
        <v>62063</v>
      </c>
      <c r="F645" s="1">
        <f t="shared" si="149"/>
        <v>0</v>
      </c>
      <c r="G645" s="1">
        <f t="shared" si="150"/>
        <v>0</v>
      </c>
      <c r="H645" s="1"/>
      <c r="I645" s="1">
        <f t="shared" si="151"/>
        <v>0</v>
      </c>
      <c r="J645" s="1">
        <f t="shared" si="152"/>
        <v>0</v>
      </c>
      <c r="K645" s="1">
        <f t="shared" si="153"/>
        <v>0</v>
      </c>
      <c r="L645" s="1"/>
      <c r="M645" s="74">
        <f t="shared" si="157"/>
        <v>0</v>
      </c>
      <c r="N645" s="1">
        <f t="shared" si="154"/>
        <v>0</v>
      </c>
      <c r="O645" s="1">
        <f t="shared" si="155"/>
        <v>0</v>
      </c>
      <c r="P645" s="16">
        <f t="shared" si="144"/>
        <v>51</v>
      </c>
      <c r="Q645" s="86">
        <f t="shared" si="145"/>
        <v>0</v>
      </c>
      <c r="R645" s="75"/>
      <c r="S645" s="80">
        <f t="shared" si="158"/>
        <v>0</v>
      </c>
      <c r="T645" s="1"/>
    </row>
    <row r="646" spans="2:20" customFormat="1" x14ac:dyDescent="0.25">
      <c r="B646" s="20">
        <f t="shared" si="146"/>
        <v>613</v>
      </c>
      <c r="C646" s="71">
        <f t="shared" si="147"/>
        <v>1</v>
      </c>
      <c r="D646" s="16">
        <f t="shared" si="156"/>
        <v>2070</v>
      </c>
      <c r="E646" s="17">
        <f t="shared" si="148"/>
        <v>62094</v>
      </c>
      <c r="F646" s="1">
        <f t="shared" si="149"/>
        <v>0</v>
      </c>
      <c r="G646" s="1">
        <f t="shared" si="150"/>
        <v>0</v>
      </c>
      <c r="H646" s="1"/>
      <c r="I646" s="1">
        <f t="shared" si="151"/>
        <v>0</v>
      </c>
      <c r="J646" s="1">
        <f t="shared" si="152"/>
        <v>0</v>
      </c>
      <c r="K646" s="1">
        <f t="shared" si="153"/>
        <v>0</v>
      </c>
      <c r="L646" s="1"/>
      <c r="M646" s="74">
        <f t="shared" si="157"/>
        <v>0</v>
      </c>
      <c r="N646" s="1">
        <f t="shared" si="154"/>
        <v>0</v>
      </c>
      <c r="O646" s="1">
        <f t="shared" si="155"/>
        <v>0</v>
      </c>
      <c r="P646" s="16">
        <f t="shared" si="144"/>
        <v>52</v>
      </c>
      <c r="Q646" s="86">
        <f t="shared" si="145"/>
        <v>0</v>
      </c>
      <c r="R646" s="75"/>
      <c r="S646" s="80">
        <f t="shared" si="158"/>
        <v>0</v>
      </c>
      <c r="T646" s="1"/>
    </row>
    <row r="647" spans="2:20" customFormat="1" x14ac:dyDescent="0.25">
      <c r="B647" s="20">
        <f t="shared" si="146"/>
        <v>614</v>
      </c>
      <c r="C647" s="71">
        <f t="shared" si="147"/>
        <v>2</v>
      </c>
      <c r="D647" s="16">
        <f t="shared" si="156"/>
        <v>2070</v>
      </c>
      <c r="E647" s="17">
        <f t="shared" si="148"/>
        <v>62125</v>
      </c>
      <c r="F647" s="1">
        <f t="shared" si="149"/>
        <v>0</v>
      </c>
      <c r="G647" s="1">
        <f t="shared" si="150"/>
        <v>0</v>
      </c>
      <c r="H647" s="1"/>
      <c r="I647" s="1">
        <f t="shared" si="151"/>
        <v>0</v>
      </c>
      <c r="J647" s="1">
        <f t="shared" si="152"/>
        <v>0</v>
      </c>
      <c r="K647" s="1">
        <f t="shared" si="153"/>
        <v>0</v>
      </c>
      <c r="L647" s="1"/>
      <c r="M647" s="74">
        <f t="shared" si="157"/>
        <v>0</v>
      </c>
      <c r="N647" s="1">
        <f t="shared" si="154"/>
        <v>0</v>
      </c>
      <c r="O647" s="1">
        <f t="shared" si="155"/>
        <v>0</v>
      </c>
      <c r="P647" s="16">
        <f t="shared" si="144"/>
        <v>52</v>
      </c>
      <c r="Q647" s="86">
        <f t="shared" si="145"/>
        <v>0</v>
      </c>
      <c r="R647" s="75"/>
      <c r="S647" s="80">
        <f t="shared" si="158"/>
        <v>0</v>
      </c>
      <c r="T647" s="1"/>
    </row>
    <row r="648" spans="2:20" customFormat="1" x14ac:dyDescent="0.25">
      <c r="B648" s="20">
        <f t="shared" si="146"/>
        <v>615</v>
      </c>
      <c r="C648" s="71">
        <f t="shared" si="147"/>
        <v>3</v>
      </c>
      <c r="D648" s="16">
        <f t="shared" si="156"/>
        <v>2070</v>
      </c>
      <c r="E648" s="17">
        <f t="shared" si="148"/>
        <v>62153</v>
      </c>
      <c r="F648" s="1">
        <f t="shared" si="149"/>
        <v>0</v>
      </c>
      <c r="G648" s="1">
        <f t="shared" si="150"/>
        <v>0</v>
      </c>
      <c r="H648" s="1"/>
      <c r="I648" s="1">
        <f t="shared" si="151"/>
        <v>0</v>
      </c>
      <c r="J648" s="1">
        <f t="shared" si="152"/>
        <v>0</v>
      </c>
      <c r="K648" s="1">
        <f t="shared" si="153"/>
        <v>0</v>
      </c>
      <c r="L648" s="1"/>
      <c r="M648" s="74">
        <f t="shared" si="157"/>
        <v>0</v>
      </c>
      <c r="N648" s="1">
        <f t="shared" si="154"/>
        <v>0</v>
      </c>
      <c r="O648" s="1">
        <f t="shared" si="155"/>
        <v>0</v>
      </c>
      <c r="P648" s="16">
        <f t="shared" si="144"/>
        <v>52</v>
      </c>
      <c r="Q648" s="86">
        <f t="shared" si="145"/>
        <v>0</v>
      </c>
      <c r="R648" s="75"/>
      <c r="S648" s="80">
        <f t="shared" si="158"/>
        <v>0</v>
      </c>
      <c r="T648" s="1"/>
    </row>
    <row r="649" spans="2:20" customFormat="1" x14ac:dyDescent="0.25">
      <c r="B649" s="20">
        <f t="shared" si="146"/>
        <v>616</v>
      </c>
      <c r="C649" s="71">
        <f t="shared" si="147"/>
        <v>4</v>
      </c>
      <c r="D649" s="16">
        <f t="shared" si="156"/>
        <v>2070</v>
      </c>
      <c r="E649" s="17">
        <f t="shared" si="148"/>
        <v>62184</v>
      </c>
      <c r="F649" s="1">
        <f t="shared" si="149"/>
        <v>0</v>
      </c>
      <c r="G649" s="1">
        <f t="shared" si="150"/>
        <v>0</v>
      </c>
      <c r="H649" s="1"/>
      <c r="I649" s="1">
        <f t="shared" si="151"/>
        <v>0</v>
      </c>
      <c r="J649" s="1">
        <f t="shared" si="152"/>
        <v>0</v>
      </c>
      <c r="K649" s="1">
        <f t="shared" si="153"/>
        <v>0</v>
      </c>
      <c r="L649" s="1"/>
      <c r="M649" s="74">
        <f t="shared" si="157"/>
        <v>0</v>
      </c>
      <c r="N649" s="1">
        <f t="shared" si="154"/>
        <v>0</v>
      </c>
      <c r="O649" s="1">
        <f t="shared" si="155"/>
        <v>0</v>
      </c>
      <c r="P649" s="16">
        <f t="shared" si="144"/>
        <v>52</v>
      </c>
      <c r="Q649" s="86">
        <f t="shared" si="145"/>
        <v>0</v>
      </c>
      <c r="R649" s="75"/>
      <c r="S649" s="80">
        <f t="shared" si="158"/>
        <v>0</v>
      </c>
      <c r="T649" s="1"/>
    </row>
    <row r="650" spans="2:20" customFormat="1" x14ac:dyDescent="0.25">
      <c r="B650" s="20">
        <f t="shared" si="146"/>
        <v>617</v>
      </c>
      <c r="C650" s="71">
        <f t="shared" si="147"/>
        <v>5</v>
      </c>
      <c r="D650" s="16">
        <f t="shared" si="156"/>
        <v>2070</v>
      </c>
      <c r="E650" s="17">
        <f t="shared" si="148"/>
        <v>62214</v>
      </c>
      <c r="F650" s="1">
        <f t="shared" si="149"/>
        <v>0</v>
      </c>
      <c r="G650" s="1">
        <f t="shared" si="150"/>
        <v>0</v>
      </c>
      <c r="H650" s="1"/>
      <c r="I650" s="1">
        <f t="shared" si="151"/>
        <v>0</v>
      </c>
      <c r="J650" s="1">
        <f t="shared" si="152"/>
        <v>0</v>
      </c>
      <c r="K650" s="1">
        <f t="shared" si="153"/>
        <v>0</v>
      </c>
      <c r="L650" s="1"/>
      <c r="M650" s="74">
        <f t="shared" si="157"/>
        <v>0</v>
      </c>
      <c r="N650" s="1">
        <f t="shared" si="154"/>
        <v>0</v>
      </c>
      <c r="O650" s="1">
        <f t="shared" si="155"/>
        <v>0</v>
      </c>
      <c r="P650" s="16">
        <f t="shared" si="144"/>
        <v>52</v>
      </c>
      <c r="Q650" s="86">
        <f t="shared" si="145"/>
        <v>0</v>
      </c>
      <c r="R650" s="75"/>
      <c r="S650" s="80">
        <f t="shared" si="158"/>
        <v>0</v>
      </c>
      <c r="T650" s="1"/>
    </row>
    <row r="651" spans="2:20" customFormat="1" x14ac:dyDescent="0.25">
      <c r="B651" s="20">
        <f t="shared" si="146"/>
        <v>618</v>
      </c>
      <c r="C651" s="71">
        <f t="shared" si="147"/>
        <v>6</v>
      </c>
      <c r="D651" s="16">
        <f t="shared" si="156"/>
        <v>2070</v>
      </c>
      <c r="E651" s="17">
        <f t="shared" si="148"/>
        <v>62245</v>
      </c>
      <c r="F651" s="1">
        <f t="shared" si="149"/>
        <v>0</v>
      </c>
      <c r="G651" s="1">
        <f t="shared" si="150"/>
        <v>0</v>
      </c>
      <c r="H651" s="1"/>
      <c r="I651" s="1">
        <f t="shared" si="151"/>
        <v>0</v>
      </c>
      <c r="J651" s="1">
        <f t="shared" si="152"/>
        <v>0</v>
      </c>
      <c r="K651" s="1">
        <f t="shared" si="153"/>
        <v>0</v>
      </c>
      <c r="L651" s="1"/>
      <c r="M651" s="74">
        <f t="shared" si="157"/>
        <v>0</v>
      </c>
      <c r="N651" s="1">
        <f t="shared" si="154"/>
        <v>0</v>
      </c>
      <c r="O651" s="1">
        <f t="shared" si="155"/>
        <v>0</v>
      </c>
      <c r="P651" s="16">
        <f t="shared" si="144"/>
        <v>52</v>
      </c>
      <c r="Q651" s="86">
        <f t="shared" si="145"/>
        <v>0</v>
      </c>
      <c r="R651" s="75"/>
      <c r="S651" s="80">
        <f t="shared" si="158"/>
        <v>0</v>
      </c>
      <c r="T651" s="1"/>
    </row>
    <row r="652" spans="2:20" customFormat="1" x14ac:dyDescent="0.25">
      <c r="B652" s="20">
        <f t="shared" si="146"/>
        <v>619</v>
      </c>
      <c r="C652" s="71">
        <f t="shared" si="147"/>
        <v>7</v>
      </c>
      <c r="D652" s="16">
        <f t="shared" si="156"/>
        <v>2070</v>
      </c>
      <c r="E652" s="17">
        <f t="shared" si="148"/>
        <v>62275</v>
      </c>
      <c r="F652" s="1">
        <f t="shared" si="149"/>
        <v>0</v>
      </c>
      <c r="G652" s="1">
        <f t="shared" si="150"/>
        <v>0</v>
      </c>
      <c r="H652" s="1"/>
      <c r="I652" s="1">
        <f t="shared" si="151"/>
        <v>0</v>
      </c>
      <c r="J652" s="1">
        <f t="shared" si="152"/>
        <v>0</v>
      </c>
      <c r="K652" s="1">
        <f t="shared" si="153"/>
        <v>0</v>
      </c>
      <c r="L652" s="1"/>
      <c r="M652" s="74">
        <f t="shared" si="157"/>
        <v>0</v>
      </c>
      <c r="N652" s="1">
        <f t="shared" si="154"/>
        <v>0</v>
      </c>
      <c r="O652" s="1">
        <f t="shared" si="155"/>
        <v>0</v>
      </c>
      <c r="P652" s="16">
        <f t="shared" si="144"/>
        <v>52</v>
      </c>
      <c r="Q652" s="86">
        <f t="shared" si="145"/>
        <v>0</v>
      </c>
      <c r="R652" s="75"/>
      <c r="S652" s="80">
        <f t="shared" si="158"/>
        <v>0</v>
      </c>
      <c r="T652" s="1"/>
    </row>
    <row r="653" spans="2:20" customFormat="1" x14ac:dyDescent="0.25">
      <c r="B653" s="20">
        <f t="shared" si="146"/>
        <v>620</v>
      </c>
      <c r="C653" s="71">
        <f t="shared" si="147"/>
        <v>8</v>
      </c>
      <c r="D653" s="16">
        <f t="shared" si="156"/>
        <v>2070</v>
      </c>
      <c r="E653" s="17">
        <f t="shared" si="148"/>
        <v>62306</v>
      </c>
      <c r="F653" s="1">
        <f t="shared" si="149"/>
        <v>0</v>
      </c>
      <c r="G653" s="1">
        <f t="shared" si="150"/>
        <v>0</v>
      </c>
      <c r="H653" s="1"/>
      <c r="I653" s="1">
        <f t="shared" si="151"/>
        <v>0</v>
      </c>
      <c r="J653" s="1">
        <f t="shared" si="152"/>
        <v>0</v>
      </c>
      <c r="K653" s="1">
        <f t="shared" si="153"/>
        <v>0</v>
      </c>
      <c r="L653" s="1"/>
      <c r="M653" s="74">
        <f t="shared" si="157"/>
        <v>0</v>
      </c>
      <c r="N653" s="1">
        <f t="shared" si="154"/>
        <v>0</v>
      </c>
      <c r="O653" s="1">
        <f t="shared" si="155"/>
        <v>0</v>
      </c>
      <c r="P653" s="16">
        <f t="shared" si="144"/>
        <v>52</v>
      </c>
      <c r="Q653" s="86">
        <f t="shared" si="145"/>
        <v>0</v>
      </c>
      <c r="R653" s="75"/>
      <c r="S653" s="80">
        <f t="shared" si="158"/>
        <v>0</v>
      </c>
      <c r="T653" s="1"/>
    </row>
    <row r="654" spans="2:20" customFormat="1" x14ac:dyDescent="0.25">
      <c r="B654" s="20">
        <f t="shared" si="146"/>
        <v>621</v>
      </c>
      <c r="C654" s="71">
        <f t="shared" si="147"/>
        <v>9</v>
      </c>
      <c r="D654" s="16">
        <f t="shared" si="156"/>
        <v>2070</v>
      </c>
      <c r="E654" s="17">
        <f t="shared" si="148"/>
        <v>62337</v>
      </c>
      <c r="F654" s="1">
        <f t="shared" si="149"/>
        <v>0</v>
      </c>
      <c r="G654" s="1">
        <f t="shared" si="150"/>
        <v>0</v>
      </c>
      <c r="H654" s="1"/>
      <c r="I654" s="1">
        <f t="shared" si="151"/>
        <v>0</v>
      </c>
      <c r="J654" s="1">
        <f t="shared" si="152"/>
        <v>0</v>
      </c>
      <c r="K654" s="1">
        <f t="shared" si="153"/>
        <v>0</v>
      </c>
      <c r="L654" s="1"/>
      <c r="M654" s="74">
        <f t="shared" si="157"/>
        <v>0</v>
      </c>
      <c r="N654" s="1">
        <f t="shared" si="154"/>
        <v>0</v>
      </c>
      <c r="O654" s="1">
        <f t="shared" si="155"/>
        <v>0</v>
      </c>
      <c r="P654" s="16">
        <f t="shared" si="144"/>
        <v>52</v>
      </c>
      <c r="Q654" s="86">
        <f t="shared" si="145"/>
        <v>0</v>
      </c>
      <c r="R654" s="75"/>
      <c r="S654" s="80">
        <f t="shared" si="158"/>
        <v>0</v>
      </c>
      <c r="T654" s="1"/>
    </row>
    <row r="655" spans="2:20" customFormat="1" x14ac:dyDescent="0.25">
      <c r="B655" s="20">
        <f t="shared" si="146"/>
        <v>622</v>
      </c>
      <c r="C655" s="71">
        <f t="shared" si="147"/>
        <v>10</v>
      </c>
      <c r="D655" s="16">
        <f t="shared" si="156"/>
        <v>2070</v>
      </c>
      <c r="E655" s="17">
        <f t="shared" si="148"/>
        <v>62367</v>
      </c>
      <c r="F655" s="1">
        <f t="shared" si="149"/>
        <v>0</v>
      </c>
      <c r="G655" s="1">
        <f t="shared" si="150"/>
        <v>0</v>
      </c>
      <c r="H655" s="1"/>
      <c r="I655" s="1">
        <f t="shared" si="151"/>
        <v>0</v>
      </c>
      <c r="J655" s="1">
        <f t="shared" si="152"/>
        <v>0</v>
      </c>
      <c r="K655" s="1">
        <f t="shared" si="153"/>
        <v>0</v>
      </c>
      <c r="L655" s="1"/>
      <c r="M655" s="74">
        <f t="shared" si="157"/>
        <v>0</v>
      </c>
      <c r="N655" s="1">
        <f t="shared" si="154"/>
        <v>0</v>
      </c>
      <c r="O655" s="1">
        <f t="shared" si="155"/>
        <v>0</v>
      </c>
      <c r="P655" s="16">
        <f t="shared" si="144"/>
        <v>52</v>
      </c>
      <c r="Q655" s="86">
        <f t="shared" si="145"/>
        <v>0</v>
      </c>
      <c r="R655" s="75"/>
      <c r="S655" s="80">
        <f t="shared" si="158"/>
        <v>0</v>
      </c>
      <c r="T655" s="1"/>
    </row>
    <row r="656" spans="2:20" customFormat="1" x14ac:dyDescent="0.25">
      <c r="B656" s="20">
        <f t="shared" si="146"/>
        <v>623</v>
      </c>
      <c r="C656" s="71">
        <f t="shared" si="147"/>
        <v>11</v>
      </c>
      <c r="D656" s="16">
        <f t="shared" si="156"/>
        <v>2070</v>
      </c>
      <c r="E656" s="17">
        <f t="shared" si="148"/>
        <v>62398</v>
      </c>
      <c r="F656" s="1">
        <f t="shared" si="149"/>
        <v>0</v>
      </c>
      <c r="G656" s="1">
        <f t="shared" si="150"/>
        <v>0</v>
      </c>
      <c r="H656" s="1"/>
      <c r="I656" s="1">
        <f t="shared" si="151"/>
        <v>0</v>
      </c>
      <c r="J656" s="1">
        <f t="shared" si="152"/>
        <v>0</v>
      </c>
      <c r="K656" s="1">
        <f t="shared" si="153"/>
        <v>0</v>
      </c>
      <c r="L656" s="1"/>
      <c r="M656" s="74">
        <f t="shared" si="157"/>
        <v>0</v>
      </c>
      <c r="N656" s="1">
        <f t="shared" si="154"/>
        <v>0</v>
      </c>
      <c r="O656" s="1">
        <f t="shared" si="155"/>
        <v>0</v>
      </c>
      <c r="P656" s="16">
        <f t="shared" si="144"/>
        <v>52</v>
      </c>
      <c r="Q656" s="86">
        <f t="shared" si="145"/>
        <v>0</v>
      </c>
      <c r="R656" s="75"/>
      <c r="S656" s="80">
        <f t="shared" si="158"/>
        <v>0</v>
      </c>
      <c r="T656" s="1"/>
    </row>
    <row r="657" spans="2:20" customFormat="1" x14ac:dyDescent="0.25">
      <c r="B657" s="20">
        <f t="shared" si="146"/>
        <v>624</v>
      </c>
      <c r="C657" s="71">
        <f t="shared" si="147"/>
        <v>12</v>
      </c>
      <c r="D657" s="16">
        <f t="shared" si="156"/>
        <v>2070</v>
      </c>
      <c r="E657" s="17">
        <f t="shared" si="148"/>
        <v>62428</v>
      </c>
      <c r="F657" s="1">
        <f t="shared" si="149"/>
        <v>0</v>
      </c>
      <c r="G657" s="1">
        <f t="shared" si="150"/>
        <v>0</v>
      </c>
      <c r="H657" s="1"/>
      <c r="I657" s="1">
        <f t="shared" si="151"/>
        <v>0</v>
      </c>
      <c r="J657" s="1">
        <f t="shared" si="152"/>
        <v>0</v>
      </c>
      <c r="K657" s="1">
        <f t="shared" si="153"/>
        <v>0</v>
      </c>
      <c r="L657" s="1"/>
      <c r="M657" s="74">
        <f t="shared" si="157"/>
        <v>0</v>
      </c>
      <c r="N657" s="1">
        <f t="shared" si="154"/>
        <v>0</v>
      </c>
      <c r="O657" s="1">
        <f t="shared" si="155"/>
        <v>0</v>
      </c>
      <c r="P657" s="16">
        <f t="shared" si="144"/>
        <v>52</v>
      </c>
      <c r="Q657" s="86">
        <f t="shared" si="145"/>
        <v>0</v>
      </c>
      <c r="R657" s="75"/>
      <c r="S657" s="80">
        <f t="shared" si="158"/>
        <v>0</v>
      </c>
      <c r="T657" s="1"/>
    </row>
    <row r="658" spans="2:20" customFormat="1" x14ac:dyDescent="0.25">
      <c r="B658" s="20">
        <f t="shared" si="146"/>
        <v>625</v>
      </c>
      <c r="C658" s="71">
        <f t="shared" si="147"/>
        <v>1</v>
      </c>
      <c r="D658" s="16">
        <f t="shared" si="156"/>
        <v>2071</v>
      </c>
      <c r="E658" s="17">
        <f t="shared" si="148"/>
        <v>62459</v>
      </c>
      <c r="F658" s="1">
        <f t="shared" si="149"/>
        <v>0</v>
      </c>
      <c r="G658" s="1">
        <f t="shared" si="150"/>
        <v>0</v>
      </c>
      <c r="H658" s="1"/>
      <c r="I658" s="1">
        <f t="shared" si="151"/>
        <v>0</v>
      </c>
      <c r="J658" s="1">
        <f t="shared" si="152"/>
        <v>0</v>
      </c>
      <c r="K658" s="1">
        <f t="shared" si="153"/>
        <v>0</v>
      </c>
      <c r="L658" s="1"/>
      <c r="M658" s="74">
        <f t="shared" si="157"/>
        <v>0</v>
      </c>
      <c r="N658" s="1">
        <f t="shared" si="154"/>
        <v>0</v>
      </c>
      <c r="O658" s="1">
        <f t="shared" si="155"/>
        <v>0</v>
      </c>
      <c r="P658" s="16">
        <f t="shared" si="144"/>
        <v>53</v>
      </c>
      <c r="Q658" s="86">
        <f t="shared" si="145"/>
        <v>0</v>
      </c>
      <c r="R658" s="75"/>
      <c r="S658" s="80">
        <f t="shared" si="158"/>
        <v>0</v>
      </c>
      <c r="T658" s="1"/>
    </row>
    <row r="659" spans="2:20" customFormat="1" x14ac:dyDescent="0.25">
      <c r="B659" s="20">
        <f t="shared" si="146"/>
        <v>626</v>
      </c>
      <c r="C659" s="71">
        <f t="shared" si="147"/>
        <v>2</v>
      </c>
      <c r="D659" s="16">
        <f t="shared" si="156"/>
        <v>2071</v>
      </c>
      <c r="E659" s="17">
        <f t="shared" si="148"/>
        <v>62490</v>
      </c>
      <c r="F659" s="1">
        <f t="shared" si="149"/>
        <v>0</v>
      </c>
      <c r="G659" s="1">
        <f t="shared" si="150"/>
        <v>0</v>
      </c>
      <c r="H659" s="1"/>
      <c r="I659" s="1">
        <f t="shared" si="151"/>
        <v>0</v>
      </c>
      <c r="J659" s="1">
        <f t="shared" si="152"/>
        <v>0</v>
      </c>
      <c r="K659" s="1">
        <f t="shared" si="153"/>
        <v>0</v>
      </c>
      <c r="L659" s="1"/>
      <c r="M659" s="74">
        <f t="shared" si="157"/>
        <v>0</v>
      </c>
      <c r="N659" s="1">
        <f t="shared" si="154"/>
        <v>0</v>
      </c>
      <c r="O659" s="1">
        <f t="shared" si="155"/>
        <v>0</v>
      </c>
      <c r="P659" s="16">
        <f t="shared" si="144"/>
        <v>53</v>
      </c>
      <c r="Q659" s="86">
        <f t="shared" si="145"/>
        <v>0</v>
      </c>
      <c r="R659" s="75"/>
      <c r="S659" s="80">
        <f t="shared" si="158"/>
        <v>0</v>
      </c>
      <c r="T659" s="1"/>
    </row>
    <row r="660" spans="2:20" customFormat="1" x14ac:dyDescent="0.25">
      <c r="B660" s="20">
        <f t="shared" si="146"/>
        <v>627</v>
      </c>
      <c r="C660" s="71">
        <f t="shared" si="147"/>
        <v>3</v>
      </c>
      <c r="D660" s="16">
        <f t="shared" si="156"/>
        <v>2071</v>
      </c>
      <c r="E660" s="17">
        <f t="shared" si="148"/>
        <v>62518</v>
      </c>
      <c r="F660" s="1">
        <f t="shared" si="149"/>
        <v>0</v>
      </c>
      <c r="G660" s="1">
        <f t="shared" si="150"/>
        <v>0</v>
      </c>
      <c r="H660" s="1"/>
      <c r="I660" s="1">
        <f t="shared" si="151"/>
        <v>0</v>
      </c>
      <c r="J660" s="1">
        <f t="shared" si="152"/>
        <v>0</v>
      </c>
      <c r="K660" s="1">
        <f t="shared" si="153"/>
        <v>0</v>
      </c>
      <c r="L660" s="1"/>
      <c r="M660" s="74">
        <f t="shared" si="157"/>
        <v>0</v>
      </c>
      <c r="N660" s="1">
        <f t="shared" si="154"/>
        <v>0</v>
      </c>
      <c r="O660" s="1">
        <f t="shared" si="155"/>
        <v>0</v>
      </c>
      <c r="P660" s="16">
        <f t="shared" si="144"/>
        <v>53</v>
      </c>
      <c r="Q660" s="86">
        <f t="shared" si="145"/>
        <v>0</v>
      </c>
      <c r="R660" s="75"/>
      <c r="S660" s="80">
        <f t="shared" si="158"/>
        <v>0</v>
      </c>
      <c r="T660" s="1"/>
    </row>
    <row r="661" spans="2:20" customFormat="1" x14ac:dyDescent="0.25">
      <c r="B661" s="20">
        <f t="shared" si="146"/>
        <v>628</v>
      </c>
      <c r="C661" s="71">
        <f t="shared" si="147"/>
        <v>4</v>
      </c>
      <c r="D661" s="16">
        <f t="shared" si="156"/>
        <v>2071</v>
      </c>
      <c r="E661" s="17">
        <f t="shared" si="148"/>
        <v>62549</v>
      </c>
      <c r="F661" s="1">
        <f t="shared" si="149"/>
        <v>0</v>
      </c>
      <c r="G661" s="1">
        <f t="shared" si="150"/>
        <v>0</v>
      </c>
      <c r="H661" s="1"/>
      <c r="I661" s="1">
        <f t="shared" si="151"/>
        <v>0</v>
      </c>
      <c r="J661" s="1">
        <f t="shared" si="152"/>
        <v>0</v>
      </c>
      <c r="K661" s="1">
        <f t="shared" si="153"/>
        <v>0</v>
      </c>
      <c r="L661" s="1"/>
      <c r="M661" s="74">
        <f t="shared" si="157"/>
        <v>0</v>
      </c>
      <c r="N661" s="1">
        <f t="shared" si="154"/>
        <v>0</v>
      </c>
      <c r="O661" s="1">
        <f t="shared" si="155"/>
        <v>0</v>
      </c>
      <c r="P661" s="16">
        <f t="shared" si="144"/>
        <v>53</v>
      </c>
      <c r="Q661" s="86">
        <f t="shared" si="145"/>
        <v>0</v>
      </c>
      <c r="R661" s="75"/>
      <c r="S661" s="80">
        <f t="shared" si="158"/>
        <v>0</v>
      </c>
      <c r="T661" s="1"/>
    </row>
    <row r="662" spans="2:20" customFormat="1" x14ac:dyDescent="0.25">
      <c r="B662" s="20">
        <f t="shared" si="146"/>
        <v>629</v>
      </c>
      <c r="C662" s="71">
        <f t="shared" si="147"/>
        <v>5</v>
      </c>
      <c r="D662" s="16">
        <f t="shared" si="156"/>
        <v>2071</v>
      </c>
      <c r="E662" s="17">
        <f t="shared" si="148"/>
        <v>62579</v>
      </c>
      <c r="F662" s="1">
        <f t="shared" si="149"/>
        <v>0</v>
      </c>
      <c r="G662" s="1">
        <f t="shared" si="150"/>
        <v>0</v>
      </c>
      <c r="H662" s="1"/>
      <c r="I662" s="1">
        <f t="shared" si="151"/>
        <v>0</v>
      </c>
      <c r="J662" s="1">
        <f t="shared" si="152"/>
        <v>0</v>
      </c>
      <c r="K662" s="1">
        <f t="shared" si="153"/>
        <v>0</v>
      </c>
      <c r="L662" s="1"/>
      <c r="M662" s="74">
        <f t="shared" si="157"/>
        <v>0</v>
      </c>
      <c r="N662" s="1">
        <f t="shared" si="154"/>
        <v>0</v>
      </c>
      <c r="O662" s="1">
        <f t="shared" si="155"/>
        <v>0</v>
      </c>
      <c r="P662" s="16">
        <f t="shared" si="144"/>
        <v>53</v>
      </c>
      <c r="Q662" s="86">
        <f t="shared" si="145"/>
        <v>0</v>
      </c>
      <c r="R662" s="75"/>
      <c r="S662" s="80">
        <f t="shared" si="158"/>
        <v>0</v>
      </c>
      <c r="T662" s="1"/>
    </row>
    <row r="663" spans="2:20" customFormat="1" x14ac:dyDescent="0.25">
      <c r="B663" s="20">
        <f t="shared" si="146"/>
        <v>630</v>
      </c>
      <c r="C663" s="71">
        <f t="shared" si="147"/>
        <v>6</v>
      </c>
      <c r="D663" s="16">
        <f t="shared" si="156"/>
        <v>2071</v>
      </c>
      <c r="E663" s="17">
        <f t="shared" si="148"/>
        <v>62610</v>
      </c>
      <c r="F663" s="1">
        <f t="shared" si="149"/>
        <v>0</v>
      </c>
      <c r="G663" s="1">
        <f t="shared" si="150"/>
        <v>0</v>
      </c>
      <c r="H663" s="1"/>
      <c r="I663" s="1">
        <f t="shared" si="151"/>
        <v>0</v>
      </c>
      <c r="J663" s="1">
        <f t="shared" si="152"/>
        <v>0</v>
      </c>
      <c r="K663" s="1">
        <f t="shared" si="153"/>
        <v>0</v>
      </c>
      <c r="L663" s="1"/>
      <c r="M663" s="74">
        <f t="shared" si="157"/>
        <v>0</v>
      </c>
      <c r="N663" s="1">
        <f t="shared" si="154"/>
        <v>0</v>
      </c>
      <c r="O663" s="1">
        <f t="shared" si="155"/>
        <v>0</v>
      </c>
      <c r="P663" s="16">
        <f t="shared" si="144"/>
        <v>53</v>
      </c>
      <c r="Q663" s="86">
        <f t="shared" si="145"/>
        <v>0</v>
      </c>
      <c r="R663" s="75"/>
      <c r="S663" s="80">
        <f t="shared" si="158"/>
        <v>0</v>
      </c>
      <c r="T663" s="1"/>
    </row>
    <row r="664" spans="2:20" customFormat="1" x14ac:dyDescent="0.25">
      <c r="B664" s="20">
        <f t="shared" si="146"/>
        <v>631</v>
      </c>
      <c r="C664" s="71">
        <f t="shared" si="147"/>
        <v>7</v>
      </c>
      <c r="D664" s="16">
        <f t="shared" si="156"/>
        <v>2071</v>
      </c>
      <c r="E664" s="17">
        <f t="shared" si="148"/>
        <v>62640</v>
      </c>
      <c r="F664" s="1">
        <f t="shared" si="149"/>
        <v>0</v>
      </c>
      <c r="G664" s="1">
        <f t="shared" si="150"/>
        <v>0</v>
      </c>
      <c r="H664" s="1"/>
      <c r="I664" s="1">
        <f t="shared" si="151"/>
        <v>0</v>
      </c>
      <c r="J664" s="1">
        <f t="shared" si="152"/>
        <v>0</v>
      </c>
      <c r="K664" s="1">
        <f t="shared" si="153"/>
        <v>0</v>
      </c>
      <c r="L664" s="1"/>
      <c r="M664" s="74">
        <f t="shared" si="157"/>
        <v>0</v>
      </c>
      <c r="N664" s="1">
        <f t="shared" si="154"/>
        <v>0</v>
      </c>
      <c r="O664" s="1">
        <f t="shared" si="155"/>
        <v>0</v>
      </c>
      <c r="P664" s="16">
        <f t="shared" si="144"/>
        <v>53</v>
      </c>
      <c r="Q664" s="86">
        <f t="shared" si="145"/>
        <v>0</v>
      </c>
      <c r="R664" s="75"/>
      <c r="S664" s="80">
        <f t="shared" si="158"/>
        <v>0</v>
      </c>
      <c r="T664" s="1"/>
    </row>
    <row r="665" spans="2:20" customFormat="1" x14ac:dyDescent="0.25">
      <c r="B665" s="20">
        <f t="shared" si="146"/>
        <v>632</v>
      </c>
      <c r="C665" s="71">
        <f t="shared" si="147"/>
        <v>8</v>
      </c>
      <c r="D665" s="16">
        <f t="shared" si="156"/>
        <v>2071</v>
      </c>
      <c r="E665" s="17">
        <f t="shared" si="148"/>
        <v>62671</v>
      </c>
      <c r="F665" s="1">
        <f t="shared" si="149"/>
        <v>0</v>
      </c>
      <c r="G665" s="1">
        <f t="shared" si="150"/>
        <v>0</v>
      </c>
      <c r="H665" s="1"/>
      <c r="I665" s="1">
        <f t="shared" si="151"/>
        <v>0</v>
      </c>
      <c r="J665" s="1">
        <f t="shared" si="152"/>
        <v>0</v>
      </c>
      <c r="K665" s="1">
        <f t="shared" si="153"/>
        <v>0</v>
      </c>
      <c r="L665" s="1"/>
      <c r="M665" s="74">
        <f t="shared" si="157"/>
        <v>0</v>
      </c>
      <c r="N665" s="1">
        <f t="shared" si="154"/>
        <v>0</v>
      </c>
      <c r="O665" s="1">
        <f t="shared" si="155"/>
        <v>0</v>
      </c>
      <c r="P665" s="16">
        <f t="shared" si="144"/>
        <v>53</v>
      </c>
      <c r="Q665" s="86">
        <f t="shared" si="145"/>
        <v>0</v>
      </c>
      <c r="R665" s="75"/>
      <c r="S665" s="80">
        <f t="shared" si="158"/>
        <v>0</v>
      </c>
      <c r="T665" s="1"/>
    </row>
    <row r="666" spans="2:20" customFormat="1" x14ac:dyDescent="0.25">
      <c r="B666" s="20">
        <f t="shared" si="146"/>
        <v>633</v>
      </c>
      <c r="C666" s="71">
        <f t="shared" si="147"/>
        <v>9</v>
      </c>
      <c r="D666" s="16">
        <f t="shared" si="156"/>
        <v>2071</v>
      </c>
      <c r="E666" s="17">
        <f t="shared" si="148"/>
        <v>62702</v>
      </c>
      <c r="F666" s="1">
        <f t="shared" si="149"/>
        <v>0</v>
      </c>
      <c r="G666" s="1">
        <f t="shared" si="150"/>
        <v>0</v>
      </c>
      <c r="H666" s="1"/>
      <c r="I666" s="1">
        <f t="shared" si="151"/>
        <v>0</v>
      </c>
      <c r="J666" s="1">
        <f t="shared" si="152"/>
        <v>0</v>
      </c>
      <c r="K666" s="1">
        <f t="shared" si="153"/>
        <v>0</v>
      </c>
      <c r="L666" s="1"/>
      <c r="M666" s="74">
        <f t="shared" si="157"/>
        <v>0</v>
      </c>
      <c r="N666" s="1">
        <f t="shared" si="154"/>
        <v>0</v>
      </c>
      <c r="O666" s="1">
        <f t="shared" si="155"/>
        <v>0</v>
      </c>
      <c r="P666" s="16">
        <f t="shared" si="144"/>
        <v>53</v>
      </c>
      <c r="Q666" s="86">
        <f t="shared" si="145"/>
        <v>0</v>
      </c>
      <c r="R666" s="75"/>
      <c r="S666" s="80">
        <f t="shared" si="158"/>
        <v>0</v>
      </c>
      <c r="T666" s="1"/>
    </row>
    <row r="667" spans="2:20" customFormat="1" x14ac:dyDescent="0.25">
      <c r="B667" s="20">
        <f t="shared" si="146"/>
        <v>634</v>
      </c>
      <c r="C667" s="71">
        <f t="shared" si="147"/>
        <v>10</v>
      </c>
      <c r="D667" s="16">
        <f t="shared" si="156"/>
        <v>2071</v>
      </c>
      <c r="E667" s="17">
        <f t="shared" si="148"/>
        <v>62732</v>
      </c>
      <c r="F667" s="1">
        <f t="shared" si="149"/>
        <v>0</v>
      </c>
      <c r="G667" s="1">
        <f t="shared" si="150"/>
        <v>0</v>
      </c>
      <c r="H667" s="1"/>
      <c r="I667" s="1">
        <f t="shared" si="151"/>
        <v>0</v>
      </c>
      <c r="J667" s="1">
        <f t="shared" si="152"/>
        <v>0</v>
      </c>
      <c r="K667" s="1">
        <f t="shared" si="153"/>
        <v>0</v>
      </c>
      <c r="L667" s="1"/>
      <c r="M667" s="74">
        <f t="shared" si="157"/>
        <v>0</v>
      </c>
      <c r="N667" s="1">
        <f t="shared" si="154"/>
        <v>0</v>
      </c>
      <c r="O667" s="1">
        <f t="shared" si="155"/>
        <v>0</v>
      </c>
      <c r="P667" s="16">
        <f t="shared" si="144"/>
        <v>53</v>
      </c>
      <c r="Q667" s="86">
        <f t="shared" si="145"/>
        <v>0</v>
      </c>
      <c r="R667" s="75"/>
      <c r="S667" s="80">
        <f t="shared" si="158"/>
        <v>0</v>
      </c>
      <c r="T667" s="1"/>
    </row>
    <row r="668" spans="2:20" customFormat="1" x14ac:dyDescent="0.25">
      <c r="B668" s="20">
        <f t="shared" si="146"/>
        <v>635</v>
      </c>
      <c r="C668" s="71">
        <f t="shared" si="147"/>
        <v>11</v>
      </c>
      <c r="D668" s="16">
        <f t="shared" si="156"/>
        <v>2071</v>
      </c>
      <c r="E668" s="17">
        <f t="shared" si="148"/>
        <v>62763</v>
      </c>
      <c r="F668" s="1">
        <f t="shared" si="149"/>
        <v>0</v>
      </c>
      <c r="G668" s="1">
        <f t="shared" si="150"/>
        <v>0</v>
      </c>
      <c r="H668" s="1"/>
      <c r="I668" s="1">
        <f t="shared" si="151"/>
        <v>0</v>
      </c>
      <c r="J668" s="1">
        <f t="shared" si="152"/>
        <v>0</v>
      </c>
      <c r="K668" s="1">
        <f t="shared" si="153"/>
        <v>0</v>
      </c>
      <c r="L668" s="1"/>
      <c r="M668" s="74">
        <f t="shared" si="157"/>
        <v>0</v>
      </c>
      <c r="N668" s="1">
        <f t="shared" si="154"/>
        <v>0</v>
      </c>
      <c r="O668" s="1">
        <f t="shared" si="155"/>
        <v>0</v>
      </c>
      <c r="P668" s="16">
        <f t="shared" si="144"/>
        <v>53</v>
      </c>
      <c r="Q668" s="86">
        <f t="shared" si="145"/>
        <v>0</v>
      </c>
      <c r="R668" s="75"/>
      <c r="S668" s="80">
        <f t="shared" si="158"/>
        <v>0</v>
      </c>
      <c r="T668" s="1"/>
    </row>
    <row r="669" spans="2:20" customFormat="1" x14ac:dyDescent="0.25">
      <c r="B669" s="20">
        <f t="shared" si="146"/>
        <v>636</v>
      </c>
      <c r="C669" s="71">
        <f t="shared" si="147"/>
        <v>12</v>
      </c>
      <c r="D669" s="16">
        <f t="shared" si="156"/>
        <v>2071</v>
      </c>
      <c r="E669" s="17">
        <f t="shared" si="148"/>
        <v>62793</v>
      </c>
      <c r="F669" s="1">
        <f t="shared" si="149"/>
        <v>0</v>
      </c>
      <c r="G669" s="1">
        <f t="shared" si="150"/>
        <v>0</v>
      </c>
      <c r="H669" s="1"/>
      <c r="I669" s="1">
        <f t="shared" si="151"/>
        <v>0</v>
      </c>
      <c r="J669" s="1">
        <f t="shared" si="152"/>
        <v>0</v>
      </c>
      <c r="K669" s="1">
        <f t="shared" si="153"/>
        <v>0</v>
      </c>
      <c r="L669" s="1"/>
      <c r="M669" s="74">
        <f t="shared" si="157"/>
        <v>0</v>
      </c>
      <c r="N669" s="1">
        <f t="shared" si="154"/>
        <v>0</v>
      </c>
      <c r="O669" s="1">
        <f t="shared" si="155"/>
        <v>0</v>
      </c>
      <c r="P669" s="16">
        <f t="shared" si="144"/>
        <v>53</v>
      </c>
      <c r="Q669" s="86">
        <f t="shared" si="145"/>
        <v>0</v>
      </c>
      <c r="R669" s="75"/>
      <c r="S669" s="80">
        <f t="shared" si="158"/>
        <v>0</v>
      </c>
      <c r="T669" s="1"/>
    </row>
    <row r="670" spans="2:20" customFormat="1" x14ac:dyDescent="0.25">
      <c r="B670" s="20">
        <f t="shared" si="146"/>
        <v>637</v>
      </c>
      <c r="C670" s="71">
        <f t="shared" si="147"/>
        <v>1</v>
      </c>
      <c r="D670" s="16">
        <f t="shared" si="156"/>
        <v>2072</v>
      </c>
      <c r="E670" s="17">
        <f t="shared" si="148"/>
        <v>62824</v>
      </c>
      <c r="F670" s="1">
        <f t="shared" si="149"/>
        <v>0</v>
      </c>
      <c r="G670" s="1">
        <f t="shared" si="150"/>
        <v>0</v>
      </c>
      <c r="H670" s="1"/>
      <c r="I670" s="1">
        <f t="shared" si="151"/>
        <v>0</v>
      </c>
      <c r="J670" s="1">
        <f t="shared" si="152"/>
        <v>0</v>
      </c>
      <c r="K670" s="1">
        <f t="shared" si="153"/>
        <v>0</v>
      </c>
      <c r="L670" s="1"/>
      <c r="M670" s="74">
        <f t="shared" si="157"/>
        <v>0</v>
      </c>
      <c r="N670" s="1">
        <f t="shared" si="154"/>
        <v>0</v>
      </c>
      <c r="O670" s="1">
        <f t="shared" si="155"/>
        <v>0</v>
      </c>
      <c r="P670" s="16">
        <f t="shared" si="144"/>
        <v>54</v>
      </c>
      <c r="Q670" s="86">
        <f t="shared" si="145"/>
        <v>0</v>
      </c>
      <c r="R670" s="75"/>
      <c r="S670" s="80">
        <f t="shared" si="158"/>
        <v>0</v>
      </c>
      <c r="T670" s="1"/>
    </row>
    <row r="671" spans="2:20" customFormat="1" x14ac:dyDescent="0.25">
      <c r="B671" s="20">
        <f t="shared" si="146"/>
        <v>638</v>
      </c>
      <c r="C671" s="71">
        <f t="shared" si="147"/>
        <v>2</v>
      </c>
      <c r="D671" s="16">
        <f t="shared" si="156"/>
        <v>2072</v>
      </c>
      <c r="E671" s="17">
        <f t="shared" si="148"/>
        <v>62855</v>
      </c>
      <c r="F671" s="1">
        <f t="shared" si="149"/>
        <v>0</v>
      </c>
      <c r="G671" s="1">
        <f t="shared" si="150"/>
        <v>0</v>
      </c>
      <c r="H671" s="1"/>
      <c r="I671" s="1">
        <f t="shared" si="151"/>
        <v>0</v>
      </c>
      <c r="J671" s="1">
        <f t="shared" si="152"/>
        <v>0</v>
      </c>
      <c r="K671" s="1">
        <f t="shared" si="153"/>
        <v>0</v>
      </c>
      <c r="L671" s="1"/>
      <c r="M671" s="74">
        <f t="shared" si="157"/>
        <v>0</v>
      </c>
      <c r="N671" s="1">
        <f t="shared" si="154"/>
        <v>0</v>
      </c>
      <c r="O671" s="1">
        <f t="shared" si="155"/>
        <v>0</v>
      </c>
      <c r="P671" s="16">
        <f t="shared" si="144"/>
        <v>54</v>
      </c>
      <c r="Q671" s="86">
        <f t="shared" si="145"/>
        <v>0</v>
      </c>
      <c r="R671" s="75"/>
      <c r="S671" s="80">
        <f t="shared" si="158"/>
        <v>0</v>
      </c>
      <c r="T671" s="1"/>
    </row>
    <row r="672" spans="2:20" customFormat="1" x14ac:dyDescent="0.25">
      <c r="B672" s="20">
        <f t="shared" si="146"/>
        <v>639</v>
      </c>
      <c r="C672" s="71">
        <f t="shared" si="147"/>
        <v>3</v>
      </c>
      <c r="D672" s="16">
        <f t="shared" si="156"/>
        <v>2072</v>
      </c>
      <c r="E672" s="17">
        <f t="shared" si="148"/>
        <v>62884</v>
      </c>
      <c r="F672" s="1">
        <f t="shared" si="149"/>
        <v>0</v>
      </c>
      <c r="G672" s="1">
        <f t="shared" si="150"/>
        <v>0</v>
      </c>
      <c r="H672" s="1"/>
      <c r="I672" s="1">
        <f t="shared" si="151"/>
        <v>0</v>
      </c>
      <c r="J672" s="1">
        <f t="shared" si="152"/>
        <v>0</v>
      </c>
      <c r="K672" s="1">
        <f t="shared" si="153"/>
        <v>0</v>
      </c>
      <c r="L672" s="1"/>
      <c r="M672" s="74">
        <f t="shared" si="157"/>
        <v>0</v>
      </c>
      <c r="N672" s="1">
        <f t="shared" si="154"/>
        <v>0</v>
      </c>
      <c r="O672" s="1">
        <f t="shared" si="155"/>
        <v>0</v>
      </c>
      <c r="P672" s="16">
        <f t="shared" si="144"/>
        <v>54</v>
      </c>
      <c r="Q672" s="86">
        <f t="shared" si="145"/>
        <v>0</v>
      </c>
      <c r="R672" s="75"/>
      <c r="S672" s="80">
        <f t="shared" si="158"/>
        <v>0</v>
      </c>
      <c r="T672" s="1"/>
    </row>
    <row r="673" spans="2:20" customFormat="1" x14ac:dyDescent="0.25">
      <c r="B673" s="20">
        <f t="shared" si="146"/>
        <v>640</v>
      </c>
      <c r="C673" s="71">
        <f t="shared" si="147"/>
        <v>4</v>
      </c>
      <c r="D673" s="16">
        <f t="shared" si="156"/>
        <v>2072</v>
      </c>
      <c r="E673" s="17">
        <f t="shared" si="148"/>
        <v>62915</v>
      </c>
      <c r="F673" s="1">
        <f t="shared" si="149"/>
        <v>0</v>
      </c>
      <c r="G673" s="1">
        <f t="shared" si="150"/>
        <v>0</v>
      </c>
      <c r="H673" s="1"/>
      <c r="I673" s="1">
        <f t="shared" si="151"/>
        <v>0</v>
      </c>
      <c r="J673" s="1">
        <f t="shared" si="152"/>
        <v>0</v>
      </c>
      <c r="K673" s="1">
        <f t="shared" si="153"/>
        <v>0</v>
      </c>
      <c r="L673" s="1"/>
      <c r="M673" s="74">
        <f t="shared" si="157"/>
        <v>0</v>
      </c>
      <c r="N673" s="1">
        <f t="shared" si="154"/>
        <v>0</v>
      </c>
      <c r="O673" s="1">
        <f t="shared" si="155"/>
        <v>0</v>
      </c>
      <c r="P673" s="16">
        <f t="shared" si="144"/>
        <v>54</v>
      </c>
      <c r="Q673" s="86">
        <f t="shared" si="145"/>
        <v>0</v>
      </c>
      <c r="R673" s="75"/>
      <c r="S673" s="80">
        <f t="shared" si="158"/>
        <v>0</v>
      </c>
      <c r="T673" s="1"/>
    </row>
    <row r="674" spans="2:20" customFormat="1" x14ac:dyDescent="0.25">
      <c r="B674" s="20">
        <f t="shared" si="146"/>
        <v>641</v>
      </c>
      <c r="C674" s="71">
        <f t="shared" si="147"/>
        <v>5</v>
      </c>
      <c r="D674" s="16">
        <f t="shared" si="156"/>
        <v>2072</v>
      </c>
      <c r="E674" s="17">
        <f t="shared" si="148"/>
        <v>62945</v>
      </c>
      <c r="F674" s="1">
        <f t="shared" si="149"/>
        <v>0</v>
      </c>
      <c r="G674" s="1">
        <f t="shared" si="150"/>
        <v>0</v>
      </c>
      <c r="H674" s="1"/>
      <c r="I674" s="1">
        <f t="shared" si="151"/>
        <v>0</v>
      </c>
      <c r="J674" s="1">
        <f t="shared" si="152"/>
        <v>0</v>
      </c>
      <c r="K674" s="1">
        <f t="shared" si="153"/>
        <v>0</v>
      </c>
      <c r="L674" s="1"/>
      <c r="M674" s="74">
        <f t="shared" si="157"/>
        <v>0</v>
      </c>
      <c r="N674" s="1">
        <f t="shared" si="154"/>
        <v>0</v>
      </c>
      <c r="O674" s="1">
        <f t="shared" si="155"/>
        <v>0</v>
      </c>
      <c r="P674" s="16">
        <f t="shared" ref="P674:P737" si="159">ROUND(DATEDIF($E$34,E674,"y"),1)+1</f>
        <v>54</v>
      </c>
      <c r="Q674" s="86">
        <f t="shared" ref="Q674:Q737" si="160">IF(AND(O674=0,F674&gt;0),"Final Payment# " &amp; B674 &amp; "; Year #" &amp; P674 &amp; "; Date: " &amp; TEXT(E674,"m/d/yyyy"),0)</f>
        <v>0</v>
      </c>
      <c r="R674" s="75"/>
      <c r="S674" s="80">
        <f t="shared" si="158"/>
        <v>0</v>
      </c>
      <c r="T674" s="1"/>
    </row>
    <row r="675" spans="2:20" customFormat="1" x14ac:dyDescent="0.25">
      <c r="B675" s="20">
        <f t="shared" ref="B675:B738" si="161">+B674+1</f>
        <v>642</v>
      </c>
      <c r="C675" s="71">
        <f t="shared" ref="C675:C738" si="162">IF(C674&gt;=(12.99999-12/$K$13), 1,  C674+12/$K$13)</f>
        <v>6</v>
      </c>
      <c r="D675" s="16">
        <f t="shared" si="156"/>
        <v>2072</v>
      </c>
      <c r="E675" s="17">
        <f t="shared" ref="E675:E738" si="163">DATE(D675,TRUNC(C675),1+(C675-TRUNC(C675))* (IF(TRUNC(C675)=2,28.5,IF(OR(TRUNC(C675)=1,TRUNC(C675)=3,TRUNC(C675)=5,TRUNC(C675)=7,TRUNC(C675)=8,TRUNC(C675)=10,TRUNC(C675)=12),31,30))))</f>
        <v>62976</v>
      </c>
      <c r="F675" s="1">
        <f t="shared" ref="F675:F738" si="164">ROUND(IF(O674&gt;0,($F$14/($K$13*100)*O674),0),2)</f>
        <v>0</v>
      </c>
      <c r="G675" s="1">
        <f t="shared" ref="G675:G738" si="165">ROUND(IF(O674&gt;0,+F675+G674,0),2)</f>
        <v>0</v>
      </c>
      <c r="H675" s="1"/>
      <c r="I675" s="1">
        <f t="shared" ref="I675:I738" si="166">ROUND(IF(O674&gt;0,IF(O674&gt;($K$14+F675),$K$14-F675,O674),0),2)</f>
        <v>0</v>
      </c>
      <c r="J675" s="1">
        <f t="shared" ref="J675:J738" si="167">ROUND(IF(O674&gt;0,+J674+I675+M675,0),2)</f>
        <v>0</v>
      </c>
      <c r="K675" s="1">
        <f t="shared" ref="K675:K738" si="168">ROUND(IF(O674&gt;0,J675+G675,0),2)</f>
        <v>0</v>
      </c>
      <c r="L675" s="1"/>
      <c r="M675" s="74">
        <f t="shared" si="157"/>
        <v>0</v>
      </c>
      <c r="N675" s="1">
        <f t="shared" ref="N675:N738" si="169">ROUND(IF(O674&gt;0,+N674-I675,0),2)</f>
        <v>0</v>
      </c>
      <c r="O675" s="1">
        <f t="shared" ref="O675:O738" si="170">ROUND(IF(O674&gt;0,(+O674-I675-M675),0),2)</f>
        <v>0</v>
      </c>
      <c r="P675" s="16">
        <f t="shared" si="159"/>
        <v>54</v>
      </c>
      <c r="Q675" s="86">
        <f t="shared" si="160"/>
        <v>0</v>
      </c>
      <c r="R675" s="75"/>
      <c r="S675" s="80">
        <f t="shared" si="158"/>
        <v>0</v>
      </c>
      <c r="T675" s="1"/>
    </row>
    <row r="676" spans="2:20" customFormat="1" x14ac:dyDescent="0.25">
      <c r="B676" s="20">
        <f t="shared" si="161"/>
        <v>643</v>
      </c>
      <c r="C676" s="71">
        <f t="shared" si="162"/>
        <v>7</v>
      </c>
      <c r="D676" s="16">
        <f t="shared" si="156"/>
        <v>2072</v>
      </c>
      <c r="E676" s="17">
        <f t="shared" si="163"/>
        <v>63006</v>
      </c>
      <c r="F676" s="1">
        <f t="shared" si="164"/>
        <v>0</v>
      </c>
      <c r="G676" s="1">
        <f t="shared" si="165"/>
        <v>0</v>
      </c>
      <c r="H676" s="1"/>
      <c r="I676" s="1">
        <f t="shared" si="166"/>
        <v>0</v>
      </c>
      <c r="J676" s="1">
        <f t="shared" si="167"/>
        <v>0</v>
      </c>
      <c r="K676" s="1">
        <f t="shared" si="168"/>
        <v>0</v>
      </c>
      <c r="L676" s="1"/>
      <c r="M676" s="74">
        <f t="shared" si="157"/>
        <v>0</v>
      </c>
      <c r="N676" s="1">
        <f t="shared" si="169"/>
        <v>0</v>
      </c>
      <c r="O676" s="1">
        <f t="shared" si="170"/>
        <v>0</v>
      </c>
      <c r="P676" s="16">
        <f t="shared" si="159"/>
        <v>54</v>
      </c>
      <c r="Q676" s="86">
        <f t="shared" si="160"/>
        <v>0</v>
      </c>
      <c r="R676" s="75"/>
      <c r="S676" s="80">
        <f t="shared" si="158"/>
        <v>0</v>
      </c>
      <c r="T676" s="1"/>
    </row>
    <row r="677" spans="2:20" customFormat="1" x14ac:dyDescent="0.25">
      <c r="B677" s="20">
        <f t="shared" si="161"/>
        <v>644</v>
      </c>
      <c r="C677" s="71">
        <f t="shared" si="162"/>
        <v>8</v>
      </c>
      <c r="D677" s="16">
        <f t="shared" si="156"/>
        <v>2072</v>
      </c>
      <c r="E677" s="17">
        <f t="shared" si="163"/>
        <v>63037</v>
      </c>
      <c r="F677" s="1">
        <f t="shared" si="164"/>
        <v>0</v>
      </c>
      <c r="G677" s="1">
        <f t="shared" si="165"/>
        <v>0</v>
      </c>
      <c r="H677" s="1"/>
      <c r="I677" s="1">
        <f t="shared" si="166"/>
        <v>0</v>
      </c>
      <c r="J677" s="1">
        <f t="shared" si="167"/>
        <v>0</v>
      </c>
      <c r="K677" s="1">
        <f t="shared" si="168"/>
        <v>0</v>
      </c>
      <c r="L677" s="1"/>
      <c r="M677" s="74">
        <f t="shared" si="157"/>
        <v>0</v>
      </c>
      <c r="N677" s="1">
        <f t="shared" si="169"/>
        <v>0</v>
      </c>
      <c r="O677" s="1">
        <f t="shared" si="170"/>
        <v>0</v>
      </c>
      <c r="P677" s="16">
        <f t="shared" si="159"/>
        <v>54</v>
      </c>
      <c r="Q677" s="86">
        <f t="shared" si="160"/>
        <v>0</v>
      </c>
      <c r="R677" s="75"/>
      <c r="S677" s="80">
        <f t="shared" si="158"/>
        <v>0</v>
      </c>
      <c r="T677" s="1"/>
    </row>
    <row r="678" spans="2:20" customFormat="1" x14ac:dyDescent="0.25">
      <c r="B678" s="20">
        <f t="shared" si="161"/>
        <v>645</v>
      </c>
      <c r="C678" s="71">
        <f t="shared" si="162"/>
        <v>9</v>
      </c>
      <c r="D678" s="16">
        <f t="shared" si="156"/>
        <v>2072</v>
      </c>
      <c r="E678" s="17">
        <f t="shared" si="163"/>
        <v>63068</v>
      </c>
      <c r="F678" s="1">
        <f t="shared" si="164"/>
        <v>0</v>
      </c>
      <c r="G678" s="1">
        <f t="shared" si="165"/>
        <v>0</v>
      </c>
      <c r="H678" s="1"/>
      <c r="I678" s="1">
        <f t="shared" si="166"/>
        <v>0</v>
      </c>
      <c r="J678" s="1">
        <f t="shared" si="167"/>
        <v>0</v>
      </c>
      <c r="K678" s="1">
        <f t="shared" si="168"/>
        <v>0</v>
      </c>
      <c r="L678" s="1"/>
      <c r="M678" s="74">
        <f t="shared" si="157"/>
        <v>0</v>
      </c>
      <c r="N678" s="1">
        <f t="shared" si="169"/>
        <v>0</v>
      </c>
      <c r="O678" s="1">
        <f t="shared" si="170"/>
        <v>0</v>
      </c>
      <c r="P678" s="16">
        <f t="shared" si="159"/>
        <v>54</v>
      </c>
      <c r="Q678" s="86">
        <f t="shared" si="160"/>
        <v>0</v>
      </c>
      <c r="R678" s="75"/>
      <c r="S678" s="80">
        <f t="shared" si="158"/>
        <v>0</v>
      </c>
      <c r="T678" s="1"/>
    </row>
    <row r="679" spans="2:20" customFormat="1" x14ac:dyDescent="0.25">
      <c r="B679" s="20">
        <f t="shared" si="161"/>
        <v>646</v>
      </c>
      <c r="C679" s="71">
        <f t="shared" si="162"/>
        <v>10</v>
      </c>
      <c r="D679" s="16">
        <f t="shared" si="156"/>
        <v>2072</v>
      </c>
      <c r="E679" s="17">
        <f t="shared" si="163"/>
        <v>63098</v>
      </c>
      <c r="F679" s="1">
        <f t="shared" si="164"/>
        <v>0</v>
      </c>
      <c r="G679" s="1">
        <f t="shared" si="165"/>
        <v>0</v>
      </c>
      <c r="H679" s="1"/>
      <c r="I679" s="1">
        <f t="shared" si="166"/>
        <v>0</v>
      </c>
      <c r="J679" s="1">
        <f t="shared" si="167"/>
        <v>0</v>
      </c>
      <c r="K679" s="1">
        <f t="shared" si="168"/>
        <v>0</v>
      </c>
      <c r="L679" s="1"/>
      <c r="M679" s="74">
        <f t="shared" si="157"/>
        <v>0</v>
      </c>
      <c r="N679" s="1">
        <f t="shared" si="169"/>
        <v>0</v>
      </c>
      <c r="O679" s="1">
        <f t="shared" si="170"/>
        <v>0</v>
      </c>
      <c r="P679" s="16">
        <f t="shared" si="159"/>
        <v>54</v>
      </c>
      <c r="Q679" s="86">
        <f t="shared" si="160"/>
        <v>0</v>
      </c>
      <c r="R679" s="75"/>
      <c r="S679" s="80">
        <f t="shared" si="158"/>
        <v>0</v>
      </c>
      <c r="T679" s="1"/>
    </row>
    <row r="680" spans="2:20" customFormat="1" x14ac:dyDescent="0.25">
      <c r="B680" s="20">
        <f t="shared" si="161"/>
        <v>647</v>
      </c>
      <c r="C680" s="71">
        <f t="shared" si="162"/>
        <v>11</v>
      </c>
      <c r="D680" s="16">
        <f t="shared" si="156"/>
        <v>2072</v>
      </c>
      <c r="E680" s="17">
        <f t="shared" si="163"/>
        <v>63129</v>
      </c>
      <c r="F680" s="1">
        <f t="shared" si="164"/>
        <v>0</v>
      </c>
      <c r="G680" s="1">
        <f t="shared" si="165"/>
        <v>0</v>
      </c>
      <c r="H680" s="1"/>
      <c r="I680" s="1">
        <f t="shared" si="166"/>
        <v>0</v>
      </c>
      <c r="J680" s="1">
        <f t="shared" si="167"/>
        <v>0</v>
      </c>
      <c r="K680" s="1">
        <f t="shared" si="168"/>
        <v>0</v>
      </c>
      <c r="L680" s="1"/>
      <c r="M680" s="74">
        <f t="shared" si="157"/>
        <v>0</v>
      </c>
      <c r="N680" s="1">
        <f t="shared" si="169"/>
        <v>0</v>
      </c>
      <c r="O680" s="1">
        <f t="shared" si="170"/>
        <v>0</v>
      </c>
      <c r="P680" s="16">
        <f t="shared" si="159"/>
        <v>54</v>
      </c>
      <c r="Q680" s="86">
        <f t="shared" si="160"/>
        <v>0</v>
      </c>
      <c r="R680" s="75"/>
      <c r="S680" s="80">
        <f t="shared" si="158"/>
        <v>0</v>
      </c>
      <c r="T680" s="1"/>
    </row>
    <row r="681" spans="2:20" customFormat="1" x14ac:dyDescent="0.25">
      <c r="B681" s="20">
        <f t="shared" si="161"/>
        <v>648</v>
      </c>
      <c r="C681" s="71">
        <f t="shared" si="162"/>
        <v>12</v>
      </c>
      <c r="D681" s="16">
        <f t="shared" si="156"/>
        <v>2072</v>
      </c>
      <c r="E681" s="17">
        <f t="shared" si="163"/>
        <v>63159</v>
      </c>
      <c r="F681" s="1">
        <f t="shared" si="164"/>
        <v>0</v>
      </c>
      <c r="G681" s="1">
        <f t="shared" si="165"/>
        <v>0</v>
      </c>
      <c r="H681" s="1"/>
      <c r="I681" s="1">
        <f t="shared" si="166"/>
        <v>0</v>
      </c>
      <c r="J681" s="1">
        <f t="shared" si="167"/>
        <v>0</v>
      </c>
      <c r="K681" s="1">
        <f t="shared" si="168"/>
        <v>0</v>
      </c>
      <c r="L681" s="1"/>
      <c r="M681" s="74">
        <f t="shared" si="157"/>
        <v>0</v>
      </c>
      <c r="N681" s="1">
        <f t="shared" si="169"/>
        <v>0</v>
      </c>
      <c r="O681" s="1">
        <f t="shared" si="170"/>
        <v>0</v>
      </c>
      <c r="P681" s="16">
        <f t="shared" si="159"/>
        <v>54</v>
      </c>
      <c r="Q681" s="86">
        <f t="shared" si="160"/>
        <v>0</v>
      </c>
      <c r="R681" s="75"/>
      <c r="S681" s="80">
        <f t="shared" si="158"/>
        <v>0</v>
      </c>
      <c r="T681" s="1"/>
    </row>
    <row r="682" spans="2:20" customFormat="1" x14ac:dyDescent="0.25">
      <c r="B682" s="20">
        <f t="shared" si="161"/>
        <v>649</v>
      </c>
      <c r="C682" s="71">
        <f t="shared" si="162"/>
        <v>1</v>
      </c>
      <c r="D682" s="16">
        <f t="shared" si="156"/>
        <v>2073</v>
      </c>
      <c r="E682" s="17">
        <f t="shared" si="163"/>
        <v>63190</v>
      </c>
      <c r="F682" s="1">
        <f t="shared" si="164"/>
        <v>0</v>
      </c>
      <c r="G682" s="1">
        <f t="shared" si="165"/>
        <v>0</v>
      </c>
      <c r="H682" s="1"/>
      <c r="I682" s="1">
        <f t="shared" si="166"/>
        <v>0</v>
      </c>
      <c r="J682" s="1">
        <f t="shared" si="167"/>
        <v>0</v>
      </c>
      <c r="K682" s="1">
        <f t="shared" si="168"/>
        <v>0</v>
      </c>
      <c r="L682" s="1"/>
      <c r="M682" s="74">
        <f t="shared" si="157"/>
        <v>0</v>
      </c>
      <c r="N682" s="1">
        <f t="shared" si="169"/>
        <v>0</v>
      </c>
      <c r="O682" s="1">
        <f t="shared" si="170"/>
        <v>0</v>
      </c>
      <c r="P682" s="16">
        <f t="shared" si="159"/>
        <v>55</v>
      </c>
      <c r="Q682" s="86">
        <f t="shared" si="160"/>
        <v>0</v>
      </c>
      <c r="R682" s="75"/>
      <c r="S682" s="80">
        <f t="shared" si="158"/>
        <v>0</v>
      </c>
      <c r="T682" s="1"/>
    </row>
    <row r="683" spans="2:20" customFormat="1" x14ac:dyDescent="0.25">
      <c r="B683" s="20">
        <f t="shared" si="161"/>
        <v>650</v>
      </c>
      <c r="C683" s="71">
        <f t="shared" si="162"/>
        <v>2</v>
      </c>
      <c r="D683" s="16">
        <f t="shared" si="156"/>
        <v>2073</v>
      </c>
      <c r="E683" s="17">
        <f t="shared" si="163"/>
        <v>63221</v>
      </c>
      <c r="F683" s="1">
        <f t="shared" si="164"/>
        <v>0</v>
      </c>
      <c r="G683" s="1">
        <f t="shared" si="165"/>
        <v>0</v>
      </c>
      <c r="H683" s="1"/>
      <c r="I683" s="1">
        <f t="shared" si="166"/>
        <v>0</v>
      </c>
      <c r="J683" s="1">
        <f t="shared" si="167"/>
        <v>0</v>
      </c>
      <c r="K683" s="1">
        <f t="shared" si="168"/>
        <v>0</v>
      </c>
      <c r="L683" s="1"/>
      <c r="M683" s="74">
        <f t="shared" si="157"/>
        <v>0</v>
      </c>
      <c r="N683" s="1">
        <f t="shared" si="169"/>
        <v>0</v>
      </c>
      <c r="O683" s="1">
        <f t="shared" si="170"/>
        <v>0</v>
      </c>
      <c r="P683" s="16">
        <f t="shared" si="159"/>
        <v>55</v>
      </c>
      <c r="Q683" s="86">
        <f t="shared" si="160"/>
        <v>0</v>
      </c>
      <c r="R683" s="75"/>
      <c r="S683" s="80">
        <f t="shared" si="158"/>
        <v>0</v>
      </c>
      <c r="T683" s="1"/>
    </row>
    <row r="684" spans="2:20" customFormat="1" x14ac:dyDescent="0.25">
      <c r="B684" s="20">
        <f t="shared" si="161"/>
        <v>651</v>
      </c>
      <c r="C684" s="71">
        <f t="shared" si="162"/>
        <v>3</v>
      </c>
      <c r="D684" s="16">
        <f t="shared" si="156"/>
        <v>2073</v>
      </c>
      <c r="E684" s="17">
        <f t="shared" si="163"/>
        <v>63249</v>
      </c>
      <c r="F684" s="1">
        <f t="shared" si="164"/>
        <v>0</v>
      </c>
      <c r="G684" s="1">
        <f t="shared" si="165"/>
        <v>0</v>
      </c>
      <c r="H684" s="1"/>
      <c r="I684" s="1">
        <f t="shared" si="166"/>
        <v>0</v>
      </c>
      <c r="J684" s="1">
        <f t="shared" si="167"/>
        <v>0</v>
      </c>
      <c r="K684" s="1">
        <f t="shared" si="168"/>
        <v>0</v>
      </c>
      <c r="L684" s="1"/>
      <c r="M684" s="74">
        <f t="shared" si="157"/>
        <v>0</v>
      </c>
      <c r="N684" s="1">
        <f t="shared" si="169"/>
        <v>0</v>
      </c>
      <c r="O684" s="1">
        <f t="shared" si="170"/>
        <v>0</v>
      </c>
      <c r="P684" s="16">
        <f t="shared" si="159"/>
        <v>55</v>
      </c>
      <c r="Q684" s="86">
        <f t="shared" si="160"/>
        <v>0</v>
      </c>
      <c r="R684" s="75"/>
      <c r="S684" s="80">
        <f t="shared" si="158"/>
        <v>0</v>
      </c>
      <c r="T684" s="1"/>
    </row>
    <row r="685" spans="2:20" customFormat="1" x14ac:dyDescent="0.25">
      <c r="B685" s="20">
        <f t="shared" si="161"/>
        <v>652</v>
      </c>
      <c r="C685" s="71">
        <f t="shared" si="162"/>
        <v>4</v>
      </c>
      <c r="D685" s="16">
        <f t="shared" si="156"/>
        <v>2073</v>
      </c>
      <c r="E685" s="17">
        <f t="shared" si="163"/>
        <v>63280</v>
      </c>
      <c r="F685" s="1">
        <f t="shared" si="164"/>
        <v>0</v>
      </c>
      <c r="G685" s="1">
        <f t="shared" si="165"/>
        <v>0</v>
      </c>
      <c r="H685" s="1"/>
      <c r="I685" s="1">
        <f t="shared" si="166"/>
        <v>0</v>
      </c>
      <c r="J685" s="1">
        <f t="shared" si="167"/>
        <v>0</v>
      </c>
      <c r="K685" s="1">
        <f t="shared" si="168"/>
        <v>0</v>
      </c>
      <c r="L685" s="1"/>
      <c r="M685" s="74">
        <f t="shared" si="157"/>
        <v>0</v>
      </c>
      <c r="N685" s="1">
        <f t="shared" si="169"/>
        <v>0</v>
      </c>
      <c r="O685" s="1">
        <f t="shared" si="170"/>
        <v>0</v>
      </c>
      <c r="P685" s="16">
        <f t="shared" si="159"/>
        <v>55</v>
      </c>
      <c r="Q685" s="86">
        <f t="shared" si="160"/>
        <v>0</v>
      </c>
      <c r="R685" s="75"/>
      <c r="S685" s="80">
        <f t="shared" si="158"/>
        <v>0</v>
      </c>
      <c r="T685" s="1"/>
    </row>
    <row r="686" spans="2:20" customFormat="1" x14ac:dyDescent="0.25">
      <c r="B686" s="20">
        <f t="shared" si="161"/>
        <v>653</v>
      </c>
      <c r="C686" s="71">
        <f t="shared" si="162"/>
        <v>5</v>
      </c>
      <c r="D686" s="16">
        <f t="shared" si="156"/>
        <v>2073</v>
      </c>
      <c r="E686" s="17">
        <f t="shared" si="163"/>
        <v>63310</v>
      </c>
      <c r="F686" s="1">
        <f t="shared" si="164"/>
        <v>0</v>
      </c>
      <c r="G686" s="1">
        <f t="shared" si="165"/>
        <v>0</v>
      </c>
      <c r="H686" s="1"/>
      <c r="I686" s="1">
        <f t="shared" si="166"/>
        <v>0</v>
      </c>
      <c r="J686" s="1">
        <f t="shared" si="167"/>
        <v>0</v>
      </c>
      <c r="K686" s="1">
        <f t="shared" si="168"/>
        <v>0</v>
      </c>
      <c r="L686" s="1"/>
      <c r="M686" s="74">
        <f t="shared" si="157"/>
        <v>0</v>
      </c>
      <c r="N686" s="1">
        <f t="shared" si="169"/>
        <v>0</v>
      </c>
      <c r="O686" s="1">
        <f t="shared" si="170"/>
        <v>0</v>
      </c>
      <c r="P686" s="16">
        <f t="shared" si="159"/>
        <v>55</v>
      </c>
      <c r="Q686" s="86">
        <f t="shared" si="160"/>
        <v>0</v>
      </c>
      <c r="R686" s="75"/>
      <c r="S686" s="80">
        <f t="shared" si="158"/>
        <v>0</v>
      </c>
      <c r="T686" s="1"/>
    </row>
    <row r="687" spans="2:20" customFormat="1" x14ac:dyDescent="0.25">
      <c r="B687" s="20">
        <f t="shared" si="161"/>
        <v>654</v>
      </c>
      <c r="C687" s="71">
        <f t="shared" si="162"/>
        <v>6</v>
      </c>
      <c r="D687" s="16">
        <f t="shared" si="156"/>
        <v>2073</v>
      </c>
      <c r="E687" s="17">
        <f t="shared" si="163"/>
        <v>63341</v>
      </c>
      <c r="F687" s="1">
        <f t="shared" si="164"/>
        <v>0</v>
      </c>
      <c r="G687" s="1">
        <f t="shared" si="165"/>
        <v>0</v>
      </c>
      <c r="H687" s="1"/>
      <c r="I687" s="1">
        <f t="shared" si="166"/>
        <v>0</v>
      </c>
      <c r="J687" s="1">
        <f t="shared" si="167"/>
        <v>0</v>
      </c>
      <c r="K687" s="1">
        <f t="shared" si="168"/>
        <v>0</v>
      </c>
      <c r="L687" s="1"/>
      <c r="M687" s="74">
        <f t="shared" si="157"/>
        <v>0</v>
      </c>
      <c r="N687" s="1">
        <f t="shared" si="169"/>
        <v>0</v>
      </c>
      <c r="O687" s="1">
        <f t="shared" si="170"/>
        <v>0</v>
      </c>
      <c r="P687" s="16">
        <f t="shared" si="159"/>
        <v>55</v>
      </c>
      <c r="Q687" s="86">
        <f t="shared" si="160"/>
        <v>0</v>
      </c>
      <c r="R687" s="75"/>
      <c r="S687" s="80">
        <f t="shared" si="158"/>
        <v>0</v>
      </c>
      <c r="T687" s="1"/>
    </row>
    <row r="688" spans="2:20" customFormat="1" x14ac:dyDescent="0.25">
      <c r="B688" s="20">
        <f t="shared" si="161"/>
        <v>655</v>
      </c>
      <c r="C688" s="71">
        <f t="shared" si="162"/>
        <v>7</v>
      </c>
      <c r="D688" s="16">
        <f t="shared" si="156"/>
        <v>2073</v>
      </c>
      <c r="E688" s="17">
        <f t="shared" si="163"/>
        <v>63371</v>
      </c>
      <c r="F688" s="1">
        <f t="shared" si="164"/>
        <v>0</v>
      </c>
      <c r="G688" s="1">
        <f t="shared" si="165"/>
        <v>0</v>
      </c>
      <c r="H688" s="1"/>
      <c r="I688" s="1">
        <f t="shared" si="166"/>
        <v>0</v>
      </c>
      <c r="J688" s="1">
        <f t="shared" si="167"/>
        <v>0</v>
      </c>
      <c r="K688" s="1">
        <f t="shared" si="168"/>
        <v>0</v>
      </c>
      <c r="L688" s="1"/>
      <c r="M688" s="74">
        <f t="shared" si="157"/>
        <v>0</v>
      </c>
      <c r="N688" s="1">
        <f t="shared" si="169"/>
        <v>0</v>
      </c>
      <c r="O688" s="1">
        <f t="shared" si="170"/>
        <v>0</v>
      </c>
      <c r="P688" s="16">
        <f t="shared" si="159"/>
        <v>55</v>
      </c>
      <c r="Q688" s="86">
        <f t="shared" si="160"/>
        <v>0</v>
      </c>
      <c r="R688" s="75"/>
      <c r="S688" s="80">
        <f t="shared" si="158"/>
        <v>0</v>
      </c>
      <c r="T688" s="1"/>
    </row>
    <row r="689" spans="2:20" customFormat="1" x14ac:dyDescent="0.25">
      <c r="B689" s="20">
        <f t="shared" si="161"/>
        <v>656</v>
      </c>
      <c r="C689" s="71">
        <f t="shared" si="162"/>
        <v>8</v>
      </c>
      <c r="D689" s="16">
        <f t="shared" si="156"/>
        <v>2073</v>
      </c>
      <c r="E689" s="17">
        <f t="shared" si="163"/>
        <v>63402</v>
      </c>
      <c r="F689" s="1">
        <f t="shared" si="164"/>
        <v>0</v>
      </c>
      <c r="G689" s="1">
        <f t="shared" si="165"/>
        <v>0</v>
      </c>
      <c r="H689" s="1"/>
      <c r="I689" s="1">
        <f t="shared" si="166"/>
        <v>0</v>
      </c>
      <c r="J689" s="1">
        <f t="shared" si="167"/>
        <v>0</v>
      </c>
      <c r="K689" s="1">
        <f t="shared" si="168"/>
        <v>0</v>
      </c>
      <c r="L689" s="1"/>
      <c r="M689" s="74">
        <f t="shared" si="157"/>
        <v>0</v>
      </c>
      <c r="N689" s="1">
        <f t="shared" si="169"/>
        <v>0</v>
      </c>
      <c r="O689" s="1">
        <f t="shared" si="170"/>
        <v>0</v>
      </c>
      <c r="P689" s="16">
        <f t="shared" si="159"/>
        <v>55</v>
      </c>
      <c r="Q689" s="86">
        <f t="shared" si="160"/>
        <v>0</v>
      </c>
      <c r="R689" s="75"/>
      <c r="S689" s="80">
        <f t="shared" si="158"/>
        <v>0</v>
      </c>
      <c r="T689" s="1"/>
    </row>
    <row r="690" spans="2:20" customFormat="1" x14ac:dyDescent="0.25">
      <c r="B690" s="20">
        <f t="shared" si="161"/>
        <v>657</v>
      </c>
      <c r="C690" s="71">
        <f t="shared" si="162"/>
        <v>9</v>
      </c>
      <c r="D690" s="16">
        <f t="shared" si="156"/>
        <v>2073</v>
      </c>
      <c r="E690" s="17">
        <f t="shared" si="163"/>
        <v>63433</v>
      </c>
      <c r="F690" s="1">
        <f t="shared" si="164"/>
        <v>0</v>
      </c>
      <c r="G690" s="1">
        <f t="shared" si="165"/>
        <v>0</v>
      </c>
      <c r="H690" s="1"/>
      <c r="I690" s="1">
        <f t="shared" si="166"/>
        <v>0</v>
      </c>
      <c r="J690" s="1">
        <f t="shared" si="167"/>
        <v>0</v>
      </c>
      <c r="K690" s="1">
        <f t="shared" si="168"/>
        <v>0</v>
      </c>
      <c r="L690" s="1"/>
      <c r="M690" s="74">
        <f t="shared" si="157"/>
        <v>0</v>
      </c>
      <c r="N690" s="1">
        <f t="shared" si="169"/>
        <v>0</v>
      </c>
      <c r="O690" s="1">
        <f t="shared" si="170"/>
        <v>0</v>
      </c>
      <c r="P690" s="16">
        <f t="shared" si="159"/>
        <v>55</v>
      </c>
      <c r="Q690" s="86">
        <f t="shared" si="160"/>
        <v>0</v>
      </c>
      <c r="R690" s="75"/>
      <c r="S690" s="80">
        <f t="shared" si="158"/>
        <v>0</v>
      </c>
      <c r="T690" s="1"/>
    </row>
    <row r="691" spans="2:20" customFormat="1" x14ac:dyDescent="0.25">
      <c r="B691" s="20">
        <f t="shared" si="161"/>
        <v>658</v>
      </c>
      <c r="C691" s="71">
        <f t="shared" si="162"/>
        <v>10</v>
      </c>
      <c r="D691" s="16">
        <f t="shared" si="156"/>
        <v>2073</v>
      </c>
      <c r="E691" s="17">
        <f t="shared" si="163"/>
        <v>63463</v>
      </c>
      <c r="F691" s="1">
        <f t="shared" si="164"/>
        <v>0</v>
      </c>
      <c r="G691" s="1">
        <f t="shared" si="165"/>
        <v>0</v>
      </c>
      <c r="H691" s="1"/>
      <c r="I691" s="1">
        <f t="shared" si="166"/>
        <v>0</v>
      </c>
      <c r="J691" s="1">
        <f t="shared" si="167"/>
        <v>0</v>
      </c>
      <c r="K691" s="1">
        <f t="shared" si="168"/>
        <v>0</v>
      </c>
      <c r="L691" s="1"/>
      <c r="M691" s="74">
        <f t="shared" si="157"/>
        <v>0</v>
      </c>
      <c r="N691" s="1">
        <f t="shared" si="169"/>
        <v>0</v>
      </c>
      <c r="O691" s="1">
        <f t="shared" si="170"/>
        <v>0</v>
      </c>
      <c r="P691" s="16">
        <f t="shared" si="159"/>
        <v>55</v>
      </c>
      <c r="Q691" s="86">
        <f t="shared" si="160"/>
        <v>0</v>
      </c>
      <c r="R691" s="75"/>
      <c r="S691" s="80">
        <f t="shared" si="158"/>
        <v>0</v>
      </c>
      <c r="T691" s="1"/>
    </row>
    <row r="692" spans="2:20" customFormat="1" x14ac:dyDescent="0.25">
      <c r="B692" s="20">
        <f t="shared" si="161"/>
        <v>659</v>
      </c>
      <c r="C692" s="71">
        <f t="shared" si="162"/>
        <v>11</v>
      </c>
      <c r="D692" s="16">
        <f t="shared" si="156"/>
        <v>2073</v>
      </c>
      <c r="E692" s="17">
        <f t="shared" si="163"/>
        <v>63494</v>
      </c>
      <c r="F692" s="1">
        <f t="shared" si="164"/>
        <v>0</v>
      </c>
      <c r="G692" s="1">
        <f t="shared" si="165"/>
        <v>0</v>
      </c>
      <c r="H692" s="1"/>
      <c r="I692" s="1">
        <f t="shared" si="166"/>
        <v>0</v>
      </c>
      <c r="J692" s="1">
        <f t="shared" si="167"/>
        <v>0</v>
      </c>
      <c r="K692" s="1">
        <f t="shared" si="168"/>
        <v>0</v>
      </c>
      <c r="L692" s="1"/>
      <c r="M692" s="74">
        <f t="shared" si="157"/>
        <v>0</v>
      </c>
      <c r="N692" s="1">
        <f t="shared" si="169"/>
        <v>0</v>
      </c>
      <c r="O692" s="1">
        <f t="shared" si="170"/>
        <v>0</v>
      </c>
      <c r="P692" s="16">
        <f t="shared" si="159"/>
        <v>55</v>
      </c>
      <c r="Q692" s="86">
        <f t="shared" si="160"/>
        <v>0</v>
      </c>
      <c r="R692" s="75"/>
      <c r="S692" s="80">
        <f t="shared" si="158"/>
        <v>0</v>
      </c>
      <c r="T692" s="1"/>
    </row>
    <row r="693" spans="2:20" customFormat="1" x14ac:dyDescent="0.25">
      <c r="B693" s="20">
        <f t="shared" si="161"/>
        <v>660</v>
      </c>
      <c r="C693" s="71">
        <f t="shared" si="162"/>
        <v>12</v>
      </c>
      <c r="D693" s="16">
        <f t="shared" si="156"/>
        <v>2073</v>
      </c>
      <c r="E693" s="17">
        <f t="shared" si="163"/>
        <v>63524</v>
      </c>
      <c r="F693" s="1">
        <f t="shared" si="164"/>
        <v>0</v>
      </c>
      <c r="G693" s="1">
        <f t="shared" si="165"/>
        <v>0</v>
      </c>
      <c r="H693" s="1"/>
      <c r="I693" s="1">
        <f t="shared" si="166"/>
        <v>0</v>
      </c>
      <c r="J693" s="1">
        <f t="shared" si="167"/>
        <v>0</v>
      </c>
      <c r="K693" s="1">
        <f t="shared" si="168"/>
        <v>0</v>
      </c>
      <c r="L693" s="1"/>
      <c r="M693" s="74">
        <f t="shared" si="157"/>
        <v>0</v>
      </c>
      <c r="N693" s="1">
        <f t="shared" si="169"/>
        <v>0</v>
      </c>
      <c r="O693" s="1">
        <f t="shared" si="170"/>
        <v>0</v>
      </c>
      <c r="P693" s="16">
        <f t="shared" si="159"/>
        <v>55</v>
      </c>
      <c r="Q693" s="86">
        <f t="shared" si="160"/>
        <v>0</v>
      </c>
      <c r="R693" s="75"/>
      <c r="S693" s="80">
        <f t="shared" si="158"/>
        <v>0</v>
      </c>
      <c r="T693" s="1"/>
    </row>
    <row r="694" spans="2:20" customFormat="1" x14ac:dyDescent="0.25">
      <c r="B694" s="20">
        <f t="shared" si="161"/>
        <v>661</v>
      </c>
      <c r="C694" s="71">
        <f t="shared" si="162"/>
        <v>1</v>
      </c>
      <c r="D694" s="16">
        <f t="shared" si="156"/>
        <v>2074</v>
      </c>
      <c r="E694" s="17">
        <f t="shared" si="163"/>
        <v>63555</v>
      </c>
      <c r="F694" s="1">
        <f t="shared" si="164"/>
        <v>0</v>
      </c>
      <c r="G694" s="1">
        <f t="shared" si="165"/>
        <v>0</v>
      </c>
      <c r="H694" s="1"/>
      <c r="I694" s="1">
        <f t="shared" si="166"/>
        <v>0</v>
      </c>
      <c r="J694" s="1">
        <f t="shared" si="167"/>
        <v>0</v>
      </c>
      <c r="K694" s="1">
        <f t="shared" si="168"/>
        <v>0</v>
      </c>
      <c r="L694" s="1"/>
      <c r="M694" s="74">
        <f t="shared" si="157"/>
        <v>0</v>
      </c>
      <c r="N694" s="1">
        <f t="shared" si="169"/>
        <v>0</v>
      </c>
      <c r="O694" s="1">
        <f t="shared" si="170"/>
        <v>0</v>
      </c>
      <c r="P694" s="16">
        <f t="shared" si="159"/>
        <v>56</v>
      </c>
      <c r="Q694" s="86">
        <f t="shared" si="160"/>
        <v>0</v>
      </c>
      <c r="R694" s="75"/>
      <c r="S694" s="80">
        <f t="shared" si="158"/>
        <v>0</v>
      </c>
      <c r="T694" s="1"/>
    </row>
    <row r="695" spans="2:20" customFormat="1" x14ac:dyDescent="0.25">
      <c r="B695" s="20">
        <f t="shared" si="161"/>
        <v>662</v>
      </c>
      <c r="C695" s="71">
        <f t="shared" si="162"/>
        <v>2</v>
      </c>
      <c r="D695" s="16">
        <f t="shared" si="156"/>
        <v>2074</v>
      </c>
      <c r="E695" s="17">
        <f t="shared" si="163"/>
        <v>63586</v>
      </c>
      <c r="F695" s="1">
        <f t="shared" si="164"/>
        <v>0</v>
      </c>
      <c r="G695" s="1">
        <f t="shared" si="165"/>
        <v>0</v>
      </c>
      <c r="H695" s="1"/>
      <c r="I695" s="1">
        <f t="shared" si="166"/>
        <v>0</v>
      </c>
      <c r="J695" s="1">
        <f t="shared" si="167"/>
        <v>0</v>
      </c>
      <c r="K695" s="1">
        <f t="shared" si="168"/>
        <v>0</v>
      </c>
      <c r="L695" s="1"/>
      <c r="M695" s="74">
        <f t="shared" si="157"/>
        <v>0</v>
      </c>
      <c r="N695" s="1">
        <f t="shared" si="169"/>
        <v>0</v>
      </c>
      <c r="O695" s="1">
        <f t="shared" si="170"/>
        <v>0</v>
      </c>
      <c r="P695" s="16">
        <f t="shared" si="159"/>
        <v>56</v>
      </c>
      <c r="Q695" s="86">
        <f t="shared" si="160"/>
        <v>0</v>
      </c>
      <c r="R695" s="75"/>
      <c r="S695" s="80">
        <f t="shared" si="158"/>
        <v>0</v>
      </c>
      <c r="T695" s="1"/>
    </row>
    <row r="696" spans="2:20" customFormat="1" x14ac:dyDescent="0.25">
      <c r="B696" s="20">
        <f t="shared" si="161"/>
        <v>663</v>
      </c>
      <c r="C696" s="71">
        <f t="shared" si="162"/>
        <v>3</v>
      </c>
      <c r="D696" s="16">
        <f t="shared" si="156"/>
        <v>2074</v>
      </c>
      <c r="E696" s="17">
        <f t="shared" si="163"/>
        <v>63614</v>
      </c>
      <c r="F696" s="1">
        <f t="shared" si="164"/>
        <v>0</v>
      </c>
      <c r="G696" s="1">
        <f t="shared" si="165"/>
        <v>0</v>
      </c>
      <c r="H696" s="1"/>
      <c r="I696" s="1">
        <f t="shared" si="166"/>
        <v>0</v>
      </c>
      <c r="J696" s="1">
        <f t="shared" si="167"/>
        <v>0</v>
      </c>
      <c r="K696" s="1">
        <f t="shared" si="168"/>
        <v>0</v>
      </c>
      <c r="L696" s="1"/>
      <c r="M696" s="74">
        <f t="shared" si="157"/>
        <v>0</v>
      </c>
      <c r="N696" s="1">
        <f t="shared" si="169"/>
        <v>0</v>
      </c>
      <c r="O696" s="1">
        <f t="shared" si="170"/>
        <v>0</v>
      </c>
      <c r="P696" s="16">
        <f t="shared" si="159"/>
        <v>56</v>
      </c>
      <c r="Q696" s="86">
        <f t="shared" si="160"/>
        <v>0</v>
      </c>
      <c r="R696" s="75"/>
      <c r="S696" s="80">
        <f t="shared" si="158"/>
        <v>0</v>
      </c>
      <c r="T696" s="1"/>
    </row>
    <row r="697" spans="2:20" customFormat="1" x14ac:dyDescent="0.25">
      <c r="B697" s="20">
        <f t="shared" si="161"/>
        <v>664</v>
      </c>
      <c r="C697" s="71">
        <f t="shared" si="162"/>
        <v>4</v>
      </c>
      <c r="D697" s="16">
        <f t="shared" si="156"/>
        <v>2074</v>
      </c>
      <c r="E697" s="17">
        <f t="shared" si="163"/>
        <v>63645</v>
      </c>
      <c r="F697" s="1">
        <f t="shared" si="164"/>
        <v>0</v>
      </c>
      <c r="G697" s="1">
        <f t="shared" si="165"/>
        <v>0</v>
      </c>
      <c r="H697" s="1"/>
      <c r="I697" s="1">
        <f t="shared" si="166"/>
        <v>0</v>
      </c>
      <c r="J697" s="1">
        <f t="shared" si="167"/>
        <v>0</v>
      </c>
      <c r="K697" s="1">
        <f t="shared" si="168"/>
        <v>0</v>
      </c>
      <c r="L697" s="1"/>
      <c r="M697" s="74">
        <f t="shared" si="157"/>
        <v>0</v>
      </c>
      <c r="N697" s="1">
        <f t="shared" si="169"/>
        <v>0</v>
      </c>
      <c r="O697" s="1">
        <f t="shared" si="170"/>
        <v>0</v>
      </c>
      <c r="P697" s="16">
        <f t="shared" si="159"/>
        <v>56</v>
      </c>
      <c r="Q697" s="86">
        <f t="shared" si="160"/>
        <v>0</v>
      </c>
      <c r="R697" s="75"/>
      <c r="S697" s="80">
        <f t="shared" si="158"/>
        <v>0</v>
      </c>
      <c r="T697" s="1"/>
    </row>
    <row r="698" spans="2:20" customFormat="1" x14ac:dyDescent="0.25">
      <c r="B698" s="20">
        <f t="shared" si="161"/>
        <v>665</v>
      </c>
      <c r="C698" s="71">
        <f t="shared" si="162"/>
        <v>5</v>
      </c>
      <c r="D698" s="16">
        <f t="shared" ref="D698:D761" si="171">IF(AND(C698=1, B698&gt;1),D697+1,D697)</f>
        <v>2074</v>
      </c>
      <c r="E698" s="17">
        <f t="shared" si="163"/>
        <v>63675</v>
      </c>
      <c r="F698" s="1">
        <f t="shared" si="164"/>
        <v>0</v>
      </c>
      <c r="G698" s="1">
        <f t="shared" si="165"/>
        <v>0</v>
      </c>
      <c r="H698" s="1"/>
      <c r="I698" s="1">
        <f t="shared" si="166"/>
        <v>0</v>
      </c>
      <c r="J698" s="1">
        <f t="shared" si="167"/>
        <v>0</v>
      </c>
      <c r="K698" s="1">
        <f t="shared" si="168"/>
        <v>0</v>
      </c>
      <c r="L698" s="1"/>
      <c r="M698" s="74">
        <f t="shared" ref="M698:M761" si="172">IF(O697&gt;$N$14,IF(O697&gt;=(I698+$N$14),$N$14,(O697-I698)),0)</f>
        <v>0</v>
      </c>
      <c r="N698" s="1">
        <f t="shared" si="169"/>
        <v>0</v>
      </c>
      <c r="O698" s="1">
        <f t="shared" si="170"/>
        <v>0</v>
      </c>
      <c r="P698" s="16">
        <f t="shared" si="159"/>
        <v>56</v>
      </c>
      <c r="Q698" s="86">
        <f t="shared" si="160"/>
        <v>0</v>
      </c>
      <c r="R698" s="75"/>
      <c r="S698" s="80">
        <f t="shared" ref="S698:S761" si="173">F698+I698+M698</f>
        <v>0</v>
      </c>
      <c r="T698" s="1"/>
    </row>
    <row r="699" spans="2:20" customFormat="1" x14ac:dyDescent="0.25">
      <c r="B699" s="20">
        <f t="shared" si="161"/>
        <v>666</v>
      </c>
      <c r="C699" s="71">
        <f t="shared" si="162"/>
        <v>6</v>
      </c>
      <c r="D699" s="16">
        <f t="shared" si="171"/>
        <v>2074</v>
      </c>
      <c r="E699" s="17">
        <f t="shared" si="163"/>
        <v>63706</v>
      </c>
      <c r="F699" s="1">
        <f t="shared" si="164"/>
        <v>0</v>
      </c>
      <c r="G699" s="1">
        <f t="shared" si="165"/>
        <v>0</v>
      </c>
      <c r="H699" s="1"/>
      <c r="I699" s="1">
        <f t="shared" si="166"/>
        <v>0</v>
      </c>
      <c r="J699" s="1">
        <f t="shared" si="167"/>
        <v>0</v>
      </c>
      <c r="K699" s="1">
        <f t="shared" si="168"/>
        <v>0</v>
      </c>
      <c r="L699" s="1"/>
      <c r="M699" s="74">
        <f t="shared" si="172"/>
        <v>0</v>
      </c>
      <c r="N699" s="1">
        <f t="shared" si="169"/>
        <v>0</v>
      </c>
      <c r="O699" s="1">
        <f t="shared" si="170"/>
        <v>0</v>
      </c>
      <c r="P699" s="16">
        <f t="shared" si="159"/>
        <v>56</v>
      </c>
      <c r="Q699" s="86">
        <f t="shared" si="160"/>
        <v>0</v>
      </c>
      <c r="R699" s="75"/>
      <c r="S699" s="80">
        <f t="shared" si="173"/>
        <v>0</v>
      </c>
      <c r="T699" s="1"/>
    </row>
    <row r="700" spans="2:20" customFormat="1" x14ac:dyDescent="0.25">
      <c r="B700" s="20">
        <f t="shared" si="161"/>
        <v>667</v>
      </c>
      <c r="C700" s="71">
        <f t="shared" si="162"/>
        <v>7</v>
      </c>
      <c r="D700" s="16">
        <f t="shared" si="171"/>
        <v>2074</v>
      </c>
      <c r="E700" s="17">
        <f t="shared" si="163"/>
        <v>63736</v>
      </c>
      <c r="F700" s="1">
        <f t="shared" si="164"/>
        <v>0</v>
      </c>
      <c r="G700" s="1">
        <f t="shared" si="165"/>
        <v>0</v>
      </c>
      <c r="H700" s="1"/>
      <c r="I700" s="1">
        <f t="shared" si="166"/>
        <v>0</v>
      </c>
      <c r="J700" s="1">
        <f t="shared" si="167"/>
        <v>0</v>
      </c>
      <c r="K700" s="1">
        <f t="shared" si="168"/>
        <v>0</v>
      </c>
      <c r="L700" s="1"/>
      <c r="M700" s="74">
        <f t="shared" si="172"/>
        <v>0</v>
      </c>
      <c r="N700" s="1">
        <f t="shared" si="169"/>
        <v>0</v>
      </c>
      <c r="O700" s="1">
        <f t="shared" si="170"/>
        <v>0</v>
      </c>
      <c r="P700" s="16">
        <f t="shared" si="159"/>
        <v>56</v>
      </c>
      <c r="Q700" s="86">
        <f t="shared" si="160"/>
        <v>0</v>
      </c>
      <c r="R700" s="75"/>
      <c r="S700" s="80">
        <f t="shared" si="173"/>
        <v>0</v>
      </c>
      <c r="T700" s="1"/>
    </row>
    <row r="701" spans="2:20" customFormat="1" x14ac:dyDescent="0.25">
      <c r="B701" s="20">
        <f t="shared" si="161"/>
        <v>668</v>
      </c>
      <c r="C701" s="71">
        <f t="shared" si="162"/>
        <v>8</v>
      </c>
      <c r="D701" s="16">
        <f t="shared" si="171"/>
        <v>2074</v>
      </c>
      <c r="E701" s="17">
        <f t="shared" si="163"/>
        <v>63767</v>
      </c>
      <c r="F701" s="1">
        <f t="shared" si="164"/>
        <v>0</v>
      </c>
      <c r="G701" s="1">
        <f t="shared" si="165"/>
        <v>0</v>
      </c>
      <c r="H701" s="1"/>
      <c r="I701" s="1">
        <f t="shared" si="166"/>
        <v>0</v>
      </c>
      <c r="J701" s="1">
        <f t="shared" si="167"/>
        <v>0</v>
      </c>
      <c r="K701" s="1">
        <f t="shared" si="168"/>
        <v>0</v>
      </c>
      <c r="L701" s="1"/>
      <c r="M701" s="74">
        <f t="shared" si="172"/>
        <v>0</v>
      </c>
      <c r="N701" s="1">
        <f t="shared" si="169"/>
        <v>0</v>
      </c>
      <c r="O701" s="1">
        <f t="shared" si="170"/>
        <v>0</v>
      </c>
      <c r="P701" s="16">
        <f t="shared" si="159"/>
        <v>56</v>
      </c>
      <c r="Q701" s="86">
        <f t="shared" si="160"/>
        <v>0</v>
      </c>
      <c r="R701" s="75"/>
      <c r="S701" s="80">
        <f t="shared" si="173"/>
        <v>0</v>
      </c>
      <c r="T701" s="1"/>
    </row>
    <row r="702" spans="2:20" customFormat="1" x14ac:dyDescent="0.25">
      <c r="B702" s="20">
        <f t="shared" si="161"/>
        <v>669</v>
      </c>
      <c r="C702" s="71">
        <f t="shared" si="162"/>
        <v>9</v>
      </c>
      <c r="D702" s="16">
        <f t="shared" si="171"/>
        <v>2074</v>
      </c>
      <c r="E702" s="17">
        <f t="shared" si="163"/>
        <v>63798</v>
      </c>
      <c r="F702" s="1">
        <f t="shared" si="164"/>
        <v>0</v>
      </c>
      <c r="G702" s="1">
        <f t="shared" si="165"/>
        <v>0</v>
      </c>
      <c r="H702" s="1"/>
      <c r="I702" s="1">
        <f t="shared" si="166"/>
        <v>0</v>
      </c>
      <c r="J702" s="1">
        <f t="shared" si="167"/>
        <v>0</v>
      </c>
      <c r="K702" s="1">
        <f t="shared" si="168"/>
        <v>0</v>
      </c>
      <c r="L702" s="1"/>
      <c r="M702" s="74">
        <f t="shared" si="172"/>
        <v>0</v>
      </c>
      <c r="N702" s="1">
        <f t="shared" si="169"/>
        <v>0</v>
      </c>
      <c r="O702" s="1">
        <f t="shared" si="170"/>
        <v>0</v>
      </c>
      <c r="P702" s="16">
        <f t="shared" si="159"/>
        <v>56</v>
      </c>
      <c r="Q702" s="86">
        <f t="shared" si="160"/>
        <v>0</v>
      </c>
      <c r="R702" s="75"/>
      <c r="S702" s="80">
        <f t="shared" si="173"/>
        <v>0</v>
      </c>
      <c r="T702" s="1"/>
    </row>
    <row r="703" spans="2:20" customFormat="1" x14ac:dyDescent="0.25">
      <c r="B703" s="20">
        <f t="shared" si="161"/>
        <v>670</v>
      </c>
      <c r="C703" s="71">
        <f t="shared" si="162"/>
        <v>10</v>
      </c>
      <c r="D703" s="16">
        <f t="shared" si="171"/>
        <v>2074</v>
      </c>
      <c r="E703" s="17">
        <f t="shared" si="163"/>
        <v>63828</v>
      </c>
      <c r="F703" s="1">
        <f t="shared" si="164"/>
        <v>0</v>
      </c>
      <c r="G703" s="1">
        <f t="shared" si="165"/>
        <v>0</v>
      </c>
      <c r="H703" s="1"/>
      <c r="I703" s="1">
        <f t="shared" si="166"/>
        <v>0</v>
      </c>
      <c r="J703" s="1">
        <f t="shared" si="167"/>
        <v>0</v>
      </c>
      <c r="K703" s="1">
        <f t="shared" si="168"/>
        <v>0</v>
      </c>
      <c r="L703" s="1"/>
      <c r="M703" s="74">
        <f t="shared" si="172"/>
        <v>0</v>
      </c>
      <c r="N703" s="1">
        <f t="shared" si="169"/>
        <v>0</v>
      </c>
      <c r="O703" s="1">
        <f t="shared" si="170"/>
        <v>0</v>
      </c>
      <c r="P703" s="16">
        <f t="shared" si="159"/>
        <v>56</v>
      </c>
      <c r="Q703" s="86">
        <f t="shared" si="160"/>
        <v>0</v>
      </c>
      <c r="R703" s="75"/>
      <c r="S703" s="80">
        <f t="shared" si="173"/>
        <v>0</v>
      </c>
      <c r="T703" s="1"/>
    </row>
    <row r="704" spans="2:20" customFormat="1" x14ac:dyDescent="0.25">
      <c r="B704" s="20">
        <f t="shared" si="161"/>
        <v>671</v>
      </c>
      <c r="C704" s="71">
        <f t="shared" si="162"/>
        <v>11</v>
      </c>
      <c r="D704" s="16">
        <f t="shared" si="171"/>
        <v>2074</v>
      </c>
      <c r="E704" s="17">
        <f t="shared" si="163"/>
        <v>63859</v>
      </c>
      <c r="F704" s="1">
        <f t="shared" si="164"/>
        <v>0</v>
      </c>
      <c r="G704" s="1">
        <f t="shared" si="165"/>
        <v>0</v>
      </c>
      <c r="H704" s="1"/>
      <c r="I704" s="1">
        <f t="shared" si="166"/>
        <v>0</v>
      </c>
      <c r="J704" s="1">
        <f t="shared" si="167"/>
        <v>0</v>
      </c>
      <c r="K704" s="1">
        <f t="shared" si="168"/>
        <v>0</v>
      </c>
      <c r="L704" s="1"/>
      <c r="M704" s="74">
        <f t="shared" si="172"/>
        <v>0</v>
      </c>
      <c r="N704" s="1">
        <f t="shared" si="169"/>
        <v>0</v>
      </c>
      <c r="O704" s="1">
        <f t="shared" si="170"/>
        <v>0</v>
      </c>
      <c r="P704" s="16">
        <f t="shared" si="159"/>
        <v>56</v>
      </c>
      <c r="Q704" s="86">
        <f t="shared" si="160"/>
        <v>0</v>
      </c>
      <c r="R704" s="75"/>
      <c r="S704" s="80">
        <f t="shared" si="173"/>
        <v>0</v>
      </c>
      <c r="T704" s="1"/>
    </row>
    <row r="705" spans="2:20" customFormat="1" x14ac:dyDescent="0.25">
      <c r="B705" s="20">
        <f t="shared" si="161"/>
        <v>672</v>
      </c>
      <c r="C705" s="71">
        <f t="shared" si="162"/>
        <v>12</v>
      </c>
      <c r="D705" s="16">
        <f t="shared" si="171"/>
        <v>2074</v>
      </c>
      <c r="E705" s="17">
        <f t="shared" si="163"/>
        <v>63889</v>
      </c>
      <c r="F705" s="1">
        <f t="shared" si="164"/>
        <v>0</v>
      </c>
      <c r="G705" s="1">
        <f t="shared" si="165"/>
        <v>0</v>
      </c>
      <c r="H705" s="1"/>
      <c r="I705" s="1">
        <f t="shared" si="166"/>
        <v>0</v>
      </c>
      <c r="J705" s="1">
        <f t="shared" si="167"/>
        <v>0</v>
      </c>
      <c r="K705" s="1">
        <f t="shared" si="168"/>
        <v>0</v>
      </c>
      <c r="L705" s="1"/>
      <c r="M705" s="74">
        <f t="shared" si="172"/>
        <v>0</v>
      </c>
      <c r="N705" s="1">
        <f t="shared" si="169"/>
        <v>0</v>
      </c>
      <c r="O705" s="1">
        <f t="shared" si="170"/>
        <v>0</v>
      </c>
      <c r="P705" s="16">
        <f t="shared" si="159"/>
        <v>56</v>
      </c>
      <c r="Q705" s="86">
        <f t="shared" si="160"/>
        <v>0</v>
      </c>
      <c r="R705" s="75"/>
      <c r="S705" s="80">
        <f t="shared" si="173"/>
        <v>0</v>
      </c>
      <c r="T705" s="1"/>
    </row>
    <row r="706" spans="2:20" customFormat="1" x14ac:dyDescent="0.25">
      <c r="B706" s="20">
        <f t="shared" si="161"/>
        <v>673</v>
      </c>
      <c r="C706" s="71">
        <f t="shared" si="162"/>
        <v>1</v>
      </c>
      <c r="D706" s="16">
        <f t="shared" si="171"/>
        <v>2075</v>
      </c>
      <c r="E706" s="17">
        <f t="shared" si="163"/>
        <v>63920</v>
      </c>
      <c r="F706" s="1">
        <f t="shared" si="164"/>
        <v>0</v>
      </c>
      <c r="G706" s="1">
        <f t="shared" si="165"/>
        <v>0</v>
      </c>
      <c r="H706" s="1"/>
      <c r="I706" s="1">
        <f t="shared" si="166"/>
        <v>0</v>
      </c>
      <c r="J706" s="1">
        <f t="shared" si="167"/>
        <v>0</v>
      </c>
      <c r="K706" s="1">
        <f t="shared" si="168"/>
        <v>0</v>
      </c>
      <c r="L706" s="1"/>
      <c r="M706" s="74">
        <f t="shared" si="172"/>
        <v>0</v>
      </c>
      <c r="N706" s="1">
        <f t="shared" si="169"/>
        <v>0</v>
      </c>
      <c r="O706" s="1">
        <f t="shared" si="170"/>
        <v>0</v>
      </c>
      <c r="P706" s="16">
        <f t="shared" si="159"/>
        <v>57</v>
      </c>
      <c r="Q706" s="86">
        <f t="shared" si="160"/>
        <v>0</v>
      </c>
      <c r="R706" s="75"/>
      <c r="S706" s="80">
        <f t="shared" si="173"/>
        <v>0</v>
      </c>
      <c r="T706" s="1"/>
    </row>
    <row r="707" spans="2:20" customFormat="1" x14ac:dyDescent="0.25">
      <c r="B707" s="20">
        <f t="shared" si="161"/>
        <v>674</v>
      </c>
      <c r="C707" s="71">
        <f t="shared" si="162"/>
        <v>2</v>
      </c>
      <c r="D707" s="16">
        <f t="shared" si="171"/>
        <v>2075</v>
      </c>
      <c r="E707" s="17">
        <f t="shared" si="163"/>
        <v>63951</v>
      </c>
      <c r="F707" s="1">
        <f t="shared" si="164"/>
        <v>0</v>
      </c>
      <c r="G707" s="1">
        <f t="shared" si="165"/>
        <v>0</v>
      </c>
      <c r="H707" s="1"/>
      <c r="I707" s="1">
        <f t="shared" si="166"/>
        <v>0</v>
      </c>
      <c r="J707" s="1">
        <f t="shared" si="167"/>
        <v>0</v>
      </c>
      <c r="K707" s="1">
        <f t="shared" si="168"/>
        <v>0</v>
      </c>
      <c r="L707" s="1"/>
      <c r="M707" s="74">
        <f t="shared" si="172"/>
        <v>0</v>
      </c>
      <c r="N707" s="1">
        <f t="shared" si="169"/>
        <v>0</v>
      </c>
      <c r="O707" s="1">
        <f t="shared" si="170"/>
        <v>0</v>
      </c>
      <c r="P707" s="16">
        <f t="shared" si="159"/>
        <v>57</v>
      </c>
      <c r="Q707" s="86">
        <f t="shared" si="160"/>
        <v>0</v>
      </c>
      <c r="R707" s="75"/>
      <c r="S707" s="80">
        <f t="shared" si="173"/>
        <v>0</v>
      </c>
      <c r="T707" s="1"/>
    </row>
    <row r="708" spans="2:20" customFormat="1" x14ac:dyDescent="0.25">
      <c r="B708" s="20">
        <f t="shared" si="161"/>
        <v>675</v>
      </c>
      <c r="C708" s="71">
        <f t="shared" si="162"/>
        <v>3</v>
      </c>
      <c r="D708" s="16">
        <f t="shared" si="171"/>
        <v>2075</v>
      </c>
      <c r="E708" s="17">
        <f t="shared" si="163"/>
        <v>63979</v>
      </c>
      <c r="F708" s="1">
        <f t="shared" si="164"/>
        <v>0</v>
      </c>
      <c r="G708" s="1">
        <f t="shared" si="165"/>
        <v>0</v>
      </c>
      <c r="H708" s="1"/>
      <c r="I708" s="1">
        <f t="shared" si="166"/>
        <v>0</v>
      </c>
      <c r="J708" s="1">
        <f t="shared" si="167"/>
        <v>0</v>
      </c>
      <c r="K708" s="1">
        <f t="shared" si="168"/>
        <v>0</v>
      </c>
      <c r="L708" s="1"/>
      <c r="M708" s="74">
        <f t="shared" si="172"/>
        <v>0</v>
      </c>
      <c r="N708" s="1">
        <f t="shared" si="169"/>
        <v>0</v>
      </c>
      <c r="O708" s="1">
        <f t="shared" si="170"/>
        <v>0</v>
      </c>
      <c r="P708" s="16">
        <f t="shared" si="159"/>
        <v>57</v>
      </c>
      <c r="Q708" s="86">
        <f t="shared" si="160"/>
        <v>0</v>
      </c>
      <c r="R708" s="75"/>
      <c r="S708" s="80">
        <f t="shared" si="173"/>
        <v>0</v>
      </c>
      <c r="T708" s="1"/>
    </row>
    <row r="709" spans="2:20" customFormat="1" x14ac:dyDescent="0.25">
      <c r="B709" s="20">
        <f t="shared" si="161"/>
        <v>676</v>
      </c>
      <c r="C709" s="71">
        <f t="shared" si="162"/>
        <v>4</v>
      </c>
      <c r="D709" s="16">
        <f t="shared" si="171"/>
        <v>2075</v>
      </c>
      <c r="E709" s="17">
        <f t="shared" si="163"/>
        <v>64010</v>
      </c>
      <c r="F709" s="1">
        <f t="shared" si="164"/>
        <v>0</v>
      </c>
      <c r="G709" s="1">
        <f t="shared" si="165"/>
        <v>0</v>
      </c>
      <c r="H709" s="1"/>
      <c r="I709" s="1">
        <f t="shared" si="166"/>
        <v>0</v>
      </c>
      <c r="J709" s="1">
        <f t="shared" si="167"/>
        <v>0</v>
      </c>
      <c r="K709" s="1">
        <f t="shared" si="168"/>
        <v>0</v>
      </c>
      <c r="L709" s="1"/>
      <c r="M709" s="74">
        <f t="shared" si="172"/>
        <v>0</v>
      </c>
      <c r="N709" s="1">
        <f t="shared" si="169"/>
        <v>0</v>
      </c>
      <c r="O709" s="1">
        <f t="shared" si="170"/>
        <v>0</v>
      </c>
      <c r="P709" s="16">
        <f t="shared" si="159"/>
        <v>57</v>
      </c>
      <c r="Q709" s="86">
        <f t="shared" si="160"/>
        <v>0</v>
      </c>
      <c r="R709" s="75"/>
      <c r="S709" s="80">
        <f t="shared" si="173"/>
        <v>0</v>
      </c>
      <c r="T709" s="1"/>
    </row>
    <row r="710" spans="2:20" customFormat="1" x14ac:dyDescent="0.25">
      <c r="B710" s="20">
        <f t="shared" si="161"/>
        <v>677</v>
      </c>
      <c r="C710" s="71">
        <f t="shared" si="162"/>
        <v>5</v>
      </c>
      <c r="D710" s="16">
        <f t="shared" si="171"/>
        <v>2075</v>
      </c>
      <c r="E710" s="17">
        <f t="shared" si="163"/>
        <v>64040</v>
      </c>
      <c r="F710" s="1">
        <f t="shared" si="164"/>
        <v>0</v>
      </c>
      <c r="G710" s="1">
        <f t="shared" si="165"/>
        <v>0</v>
      </c>
      <c r="H710" s="1"/>
      <c r="I710" s="1">
        <f t="shared" si="166"/>
        <v>0</v>
      </c>
      <c r="J710" s="1">
        <f t="shared" si="167"/>
        <v>0</v>
      </c>
      <c r="K710" s="1">
        <f t="shared" si="168"/>
        <v>0</v>
      </c>
      <c r="L710" s="1"/>
      <c r="M710" s="74">
        <f t="shared" si="172"/>
        <v>0</v>
      </c>
      <c r="N710" s="1">
        <f t="shared" si="169"/>
        <v>0</v>
      </c>
      <c r="O710" s="1">
        <f t="shared" si="170"/>
        <v>0</v>
      </c>
      <c r="P710" s="16">
        <f t="shared" si="159"/>
        <v>57</v>
      </c>
      <c r="Q710" s="86">
        <f t="shared" si="160"/>
        <v>0</v>
      </c>
      <c r="R710" s="75"/>
      <c r="S710" s="80">
        <f t="shared" si="173"/>
        <v>0</v>
      </c>
      <c r="T710" s="1"/>
    </row>
    <row r="711" spans="2:20" customFormat="1" x14ac:dyDescent="0.25">
      <c r="B711" s="20">
        <f t="shared" si="161"/>
        <v>678</v>
      </c>
      <c r="C711" s="71">
        <f t="shared" si="162"/>
        <v>6</v>
      </c>
      <c r="D711" s="16">
        <f t="shared" si="171"/>
        <v>2075</v>
      </c>
      <c r="E711" s="17">
        <f t="shared" si="163"/>
        <v>64071</v>
      </c>
      <c r="F711" s="1">
        <f t="shared" si="164"/>
        <v>0</v>
      </c>
      <c r="G711" s="1">
        <f t="shared" si="165"/>
        <v>0</v>
      </c>
      <c r="H711" s="1"/>
      <c r="I711" s="1">
        <f t="shared" si="166"/>
        <v>0</v>
      </c>
      <c r="J711" s="1">
        <f t="shared" si="167"/>
        <v>0</v>
      </c>
      <c r="K711" s="1">
        <f t="shared" si="168"/>
        <v>0</v>
      </c>
      <c r="L711" s="1"/>
      <c r="M711" s="74">
        <f t="shared" si="172"/>
        <v>0</v>
      </c>
      <c r="N711" s="1">
        <f t="shared" si="169"/>
        <v>0</v>
      </c>
      <c r="O711" s="1">
        <f t="shared" si="170"/>
        <v>0</v>
      </c>
      <c r="P711" s="16">
        <f t="shared" si="159"/>
        <v>57</v>
      </c>
      <c r="Q711" s="86">
        <f t="shared" si="160"/>
        <v>0</v>
      </c>
      <c r="R711" s="75"/>
      <c r="S711" s="80">
        <f t="shared" si="173"/>
        <v>0</v>
      </c>
      <c r="T711" s="1"/>
    </row>
    <row r="712" spans="2:20" customFormat="1" x14ac:dyDescent="0.25">
      <c r="B712" s="20">
        <f t="shared" si="161"/>
        <v>679</v>
      </c>
      <c r="C712" s="71">
        <f t="shared" si="162"/>
        <v>7</v>
      </c>
      <c r="D712" s="16">
        <f t="shared" si="171"/>
        <v>2075</v>
      </c>
      <c r="E712" s="17">
        <f t="shared" si="163"/>
        <v>64101</v>
      </c>
      <c r="F712" s="1">
        <f t="shared" si="164"/>
        <v>0</v>
      </c>
      <c r="G712" s="1">
        <f t="shared" si="165"/>
        <v>0</v>
      </c>
      <c r="H712" s="1"/>
      <c r="I712" s="1">
        <f t="shared" si="166"/>
        <v>0</v>
      </c>
      <c r="J712" s="1">
        <f t="shared" si="167"/>
        <v>0</v>
      </c>
      <c r="K712" s="1">
        <f t="shared" si="168"/>
        <v>0</v>
      </c>
      <c r="L712" s="1"/>
      <c r="M712" s="74">
        <f t="shared" si="172"/>
        <v>0</v>
      </c>
      <c r="N712" s="1">
        <f t="shared" si="169"/>
        <v>0</v>
      </c>
      <c r="O712" s="1">
        <f t="shared" si="170"/>
        <v>0</v>
      </c>
      <c r="P712" s="16">
        <f t="shared" si="159"/>
        <v>57</v>
      </c>
      <c r="Q712" s="86">
        <f t="shared" si="160"/>
        <v>0</v>
      </c>
      <c r="R712" s="75"/>
      <c r="S712" s="80">
        <f t="shared" si="173"/>
        <v>0</v>
      </c>
      <c r="T712" s="1"/>
    </row>
    <row r="713" spans="2:20" customFormat="1" x14ac:dyDescent="0.25">
      <c r="B713" s="20">
        <f t="shared" si="161"/>
        <v>680</v>
      </c>
      <c r="C713" s="71">
        <f t="shared" si="162"/>
        <v>8</v>
      </c>
      <c r="D713" s="16">
        <f t="shared" si="171"/>
        <v>2075</v>
      </c>
      <c r="E713" s="17">
        <f t="shared" si="163"/>
        <v>64132</v>
      </c>
      <c r="F713" s="1">
        <f t="shared" si="164"/>
        <v>0</v>
      </c>
      <c r="G713" s="1">
        <f t="shared" si="165"/>
        <v>0</v>
      </c>
      <c r="H713" s="1"/>
      <c r="I713" s="1">
        <f t="shared" si="166"/>
        <v>0</v>
      </c>
      <c r="J713" s="1">
        <f t="shared" si="167"/>
        <v>0</v>
      </c>
      <c r="K713" s="1">
        <f t="shared" si="168"/>
        <v>0</v>
      </c>
      <c r="L713" s="1"/>
      <c r="M713" s="74">
        <f t="shared" si="172"/>
        <v>0</v>
      </c>
      <c r="N713" s="1">
        <f t="shared" si="169"/>
        <v>0</v>
      </c>
      <c r="O713" s="1">
        <f t="shared" si="170"/>
        <v>0</v>
      </c>
      <c r="P713" s="16">
        <f t="shared" si="159"/>
        <v>57</v>
      </c>
      <c r="Q713" s="86">
        <f t="shared" si="160"/>
        <v>0</v>
      </c>
      <c r="R713" s="75"/>
      <c r="S713" s="80">
        <f t="shared" si="173"/>
        <v>0</v>
      </c>
      <c r="T713" s="1"/>
    </row>
    <row r="714" spans="2:20" customFormat="1" x14ac:dyDescent="0.25">
      <c r="B714" s="20">
        <f t="shared" si="161"/>
        <v>681</v>
      </c>
      <c r="C714" s="71">
        <f t="shared" si="162"/>
        <v>9</v>
      </c>
      <c r="D714" s="16">
        <f t="shared" si="171"/>
        <v>2075</v>
      </c>
      <c r="E714" s="17">
        <f t="shared" si="163"/>
        <v>64163</v>
      </c>
      <c r="F714" s="1">
        <f t="shared" si="164"/>
        <v>0</v>
      </c>
      <c r="G714" s="1">
        <f t="shared" si="165"/>
        <v>0</v>
      </c>
      <c r="H714" s="1"/>
      <c r="I714" s="1">
        <f t="shared" si="166"/>
        <v>0</v>
      </c>
      <c r="J714" s="1">
        <f t="shared" si="167"/>
        <v>0</v>
      </c>
      <c r="K714" s="1">
        <f t="shared" si="168"/>
        <v>0</v>
      </c>
      <c r="L714" s="1"/>
      <c r="M714" s="74">
        <f t="shared" si="172"/>
        <v>0</v>
      </c>
      <c r="N714" s="1">
        <f t="shared" si="169"/>
        <v>0</v>
      </c>
      <c r="O714" s="1">
        <f t="shared" si="170"/>
        <v>0</v>
      </c>
      <c r="P714" s="16">
        <f t="shared" si="159"/>
        <v>57</v>
      </c>
      <c r="Q714" s="86">
        <f t="shared" si="160"/>
        <v>0</v>
      </c>
      <c r="R714" s="75"/>
      <c r="S714" s="80">
        <f t="shared" si="173"/>
        <v>0</v>
      </c>
      <c r="T714" s="1"/>
    </row>
    <row r="715" spans="2:20" customFormat="1" x14ac:dyDescent="0.25">
      <c r="B715" s="20">
        <f t="shared" si="161"/>
        <v>682</v>
      </c>
      <c r="C715" s="71">
        <f t="shared" si="162"/>
        <v>10</v>
      </c>
      <c r="D715" s="16">
        <f t="shared" si="171"/>
        <v>2075</v>
      </c>
      <c r="E715" s="17">
        <f t="shared" si="163"/>
        <v>64193</v>
      </c>
      <c r="F715" s="1">
        <f t="shared" si="164"/>
        <v>0</v>
      </c>
      <c r="G715" s="1">
        <f t="shared" si="165"/>
        <v>0</v>
      </c>
      <c r="H715" s="1"/>
      <c r="I715" s="1">
        <f t="shared" si="166"/>
        <v>0</v>
      </c>
      <c r="J715" s="1">
        <f t="shared" si="167"/>
        <v>0</v>
      </c>
      <c r="K715" s="1">
        <f t="shared" si="168"/>
        <v>0</v>
      </c>
      <c r="L715" s="1"/>
      <c r="M715" s="74">
        <f t="shared" si="172"/>
        <v>0</v>
      </c>
      <c r="N715" s="1">
        <f t="shared" si="169"/>
        <v>0</v>
      </c>
      <c r="O715" s="1">
        <f t="shared" si="170"/>
        <v>0</v>
      </c>
      <c r="P715" s="16">
        <f t="shared" si="159"/>
        <v>57</v>
      </c>
      <c r="Q715" s="86">
        <f t="shared" si="160"/>
        <v>0</v>
      </c>
      <c r="R715" s="75"/>
      <c r="S715" s="80">
        <f t="shared" si="173"/>
        <v>0</v>
      </c>
      <c r="T715" s="1"/>
    </row>
    <row r="716" spans="2:20" customFormat="1" x14ac:dyDescent="0.25">
      <c r="B716" s="20">
        <f t="shared" si="161"/>
        <v>683</v>
      </c>
      <c r="C716" s="71">
        <f t="shared" si="162"/>
        <v>11</v>
      </c>
      <c r="D716" s="16">
        <f t="shared" si="171"/>
        <v>2075</v>
      </c>
      <c r="E716" s="17">
        <f t="shared" si="163"/>
        <v>64224</v>
      </c>
      <c r="F716" s="1">
        <f t="shared" si="164"/>
        <v>0</v>
      </c>
      <c r="G716" s="1">
        <f t="shared" si="165"/>
        <v>0</v>
      </c>
      <c r="H716" s="1"/>
      <c r="I716" s="1">
        <f t="shared" si="166"/>
        <v>0</v>
      </c>
      <c r="J716" s="1">
        <f t="shared" si="167"/>
        <v>0</v>
      </c>
      <c r="K716" s="1">
        <f t="shared" si="168"/>
        <v>0</v>
      </c>
      <c r="L716" s="1"/>
      <c r="M716" s="74">
        <f t="shared" si="172"/>
        <v>0</v>
      </c>
      <c r="N716" s="1">
        <f t="shared" si="169"/>
        <v>0</v>
      </c>
      <c r="O716" s="1">
        <f t="shared" si="170"/>
        <v>0</v>
      </c>
      <c r="P716" s="16">
        <f t="shared" si="159"/>
        <v>57</v>
      </c>
      <c r="Q716" s="86">
        <f t="shared" si="160"/>
        <v>0</v>
      </c>
      <c r="R716" s="75"/>
      <c r="S716" s="80">
        <f t="shared" si="173"/>
        <v>0</v>
      </c>
      <c r="T716" s="1"/>
    </row>
    <row r="717" spans="2:20" customFormat="1" x14ac:dyDescent="0.25">
      <c r="B717" s="20">
        <f t="shared" si="161"/>
        <v>684</v>
      </c>
      <c r="C717" s="71">
        <f t="shared" si="162"/>
        <v>12</v>
      </c>
      <c r="D717" s="16">
        <f t="shared" si="171"/>
        <v>2075</v>
      </c>
      <c r="E717" s="17">
        <f t="shared" si="163"/>
        <v>64254</v>
      </c>
      <c r="F717" s="1">
        <f t="shared" si="164"/>
        <v>0</v>
      </c>
      <c r="G717" s="1">
        <f t="shared" si="165"/>
        <v>0</v>
      </c>
      <c r="H717" s="1"/>
      <c r="I717" s="1">
        <f t="shared" si="166"/>
        <v>0</v>
      </c>
      <c r="J717" s="1">
        <f t="shared" si="167"/>
        <v>0</v>
      </c>
      <c r="K717" s="1">
        <f t="shared" si="168"/>
        <v>0</v>
      </c>
      <c r="L717" s="1"/>
      <c r="M717" s="74">
        <f t="shared" si="172"/>
        <v>0</v>
      </c>
      <c r="N717" s="1">
        <f t="shared" si="169"/>
        <v>0</v>
      </c>
      <c r="O717" s="1">
        <f t="shared" si="170"/>
        <v>0</v>
      </c>
      <c r="P717" s="16">
        <f t="shared" si="159"/>
        <v>57</v>
      </c>
      <c r="Q717" s="86">
        <f t="shared" si="160"/>
        <v>0</v>
      </c>
      <c r="R717" s="75"/>
      <c r="S717" s="80">
        <f t="shared" si="173"/>
        <v>0</v>
      </c>
      <c r="T717" s="1"/>
    </row>
    <row r="718" spans="2:20" customFormat="1" x14ac:dyDescent="0.25">
      <c r="B718" s="20">
        <f t="shared" si="161"/>
        <v>685</v>
      </c>
      <c r="C718" s="71">
        <f t="shared" si="162"/>
        <v>1</v>
      </c>
      <c r="D718" s="16">
        <f t="shared" si="171"/>
        <v>2076</v>
      </c>
      <c r="E718" s="17">
        <f t="shared" si="163"/>
        <v>64285</v>
      </c>
      <c r="F718" s="1">
        <f t="shared" si="164"/>
        <v>0</v>
      </c>
      <c r="G718" s="1">
        <f t="shared" si="165"/>
        <v>0</v>
      </c>
      <c r="H718" s="1"/>
      <c r="I718" s="1">
        <f t="shared" si="166"/>
        <v>0</v>
      </c>
      <c r="J718" s="1">
        <f t="shared" si="167"/>
        <v>0</v>
      </c>
      <c r="K718" s="1">
        <f t="shared" si="168"/>
        <v>0</v>
      </c>
      <c r="L718" s="1"/>
      <c r="M718" s="74">
        <f t="shared" si="172"/>
        <v>0</v>
      </c>
      <c r="N718" s="1">
        <f t="shared" si="169"/>
        <v>0</v>
      </c>
      <c r="O718" s="1">
        <f t="shared" si="170"/>
        <v>0</v>
      </c>
      <c r="P718" s="16">
        <f t="shared" si="159"/>
        <v>58</v>
      </c>
      <c r="Q718" s="86">
        <f t="shared" si="160"/>
        <v>0</v>
      </c>
      <c r="R718" s="75"/>
      <c r="S718" s="80">
        <f t="shared" si="173"/>
        <v>0</v>
      </c>
      <c r="T718" s="1"/>
    </row>
    <row r="719" spans="2:20" customFormat="1" x14ac:dyDescent="0.25">
      <c r="B719" s="20">
        <f t="shared" si="161"/>
        <v>686</v>
      </c>
      <c r="C719" s="71">
        <f t="shared" si="162"/>
        <v>2</v>
      </c>
      <c r="D719" s="16">
        <f t="shared" si="171"/>
        <v>2076</v>
      </c>
      <c r="E719" s="17">
        <f t="shared" si="163"/>
        <v>64316</v>
      </c>
      <c r="F719" s="1">
        <f t="shared" si="164"/>
        <v>0</v>
      </c>
      <c r="G719" s="1">
        <f t="shared" si="165"/>
        <v>0</v>
      </c>
      <c r="H719" s="1"/>
      <c r="I719" s="1">
        <f t="shared" si="166"/>
        <v>0</v>
      </c>
      <c r="J719" s="1">
        <f t="shared" si="167"/>
        <v>0</v>
      </c>
      <c r="K719" s="1">
        <f t="shared" si="168"/>
        <v>0</v>
      </c>
      <c r="L719" s="1"/>
      <c r="M719" s="74">
        <f t="shared" si="172"/>
        <v>0</v>
      </c>
      <c r="N719" s="1">
        <f t="shared" si="169"/>
        <v>0</v>
      </c>
      <c r="O719" s="1">
        <f t="shared" si="170"/>
        <v>0</v>
      </c>
      <c r="P719" s="16">
        <f t="shared" si="159"/>
        <v>58</v>
      </c>
      <c r="Q719" s="86">
        <f t="shared" si="160"/>
        <v>0</v>
      </c>
      <c r="R719" s="75"/>
      <c r="S719" s="80">
        <f t="shared" si="173"/>
        <v>0</v>
      </c>
      <c r="T719" s="1"/>
    </row>
    <row r="720" spans="2:20" customFormat="1" x14ac:dyDescent="0.25">
      <c r="B720" s="20">
        <f t="shared" si="161"/>
        <v>687</v>
      </c>
      <c r="C720" s="71">
        <f t="shared" si="162"/>
        <v>3</v>
      </c>
      <c r="D720" s="16">
        <f t="shared" si="171"/>
        <v>2076</v>
      </c>
      <c r="E720" s="17">
        <f t="shared" si="163"/>
        <v>64345</v>
      </c>
      <c r="F720" s="1">
        <f t="shared" si="164"/>
        <v>0</v>
      </c>
      <c r="G720" s="1">
        <f t="shared" si="165"/>
        <v>0</v>
      </c>
      <c r="H720" s="1"/>
      <c r="I720" s="1">
        <f t="shared" si="166"/>
        <v>0</v>
      </c>
      <c r="J720" s="1">
        <f t="shared" si="167"/>
        <v>0</v>
      </c>
      <c r="K720" s="1">
        <f t="shared" si="168"/>
        <v>0</v>
      </c>
      <c r="L720" s="1"/>
      <c r="M720" s="74">
        <f t="shared" si="172"/>
        <v>0</v>
      </c>
      <c r="N720" s="1">
        <f t="shared" si="169"/>
        <v>0</v>
      </c>
      <c r="O720" s="1">
        <f t="shared" si="170"/>
        <v>0</v>
      </c>
      <c r="P720" s="16">
        <f t="shared" si="159"/>
        <v>58</v>
      </c>
      <c r="Q720" s="86">
        <f t="shared" si="160"/>
        <v>0</v>
      </c>
      <c r="R720" s="75"/>
      <c r="S720" s="80">
        <f t="shared" si="173"/>
        <v>0</v>
      </c>
      <c r="T720" s="1"/>
    </row>
    <row r="721" spans="2:20" customFormat="1" x14ac:dyDescent="0.25">
      <c r="B721" s="20">
        <f t="shared" si="161"/>
        <v>688</v>
      </c>
      <c r="C721" s="71">
        <f t="shared" si="162"/>
        <v>4</v>
      </c>
      <c r="D721" s="16">
        <f t="shared" si="171"/>
        <v>2076</v>
      </c>
      <c r="E721" s="17">
        <f t="shared" si="163"/>
        <v>64376</v>
      </c>
      <c r="F721" s="1">
        <f t="shared" si="164"/>
        <v>0</v>
      </c>
      <c r="G721" s="1">
        <f t="shared" si="165"/>
        <v>0</v>
      </c>
      <c r="H721" s="1"/>
      <c r="I721" s="1">
        <f t="shared" si="166"/>
        <v>0</v>
      </c>
      <c r="J721" s="1">
        <f t="shared" si="167"/>
        <v>0</v>
      </c>
      <c r="K721" s="1">
        <f t="shared" si="168"/>
        <v>0</v>
      </c>
      <c r="L721" s="1"/>
      <c r="M721" s="74">
        <f t="shared" si="172"/>
        <v>0</v>
      </c>
      <c r="N721" s="1">
        <f t="shared" si="169"/>
        <v>0</v>
      </c>
      <c r="O721" s="1">
        <f t="shared" si="170"/>
        <v>0</v>
      </c>
      <c r="P721" s="16">
        <f t="shared" si="159"/>
        <v>58</v>
      </c>
      <c r="Q721" s="86">
        <f t="shared" si="160"/>
        <v>0</v>
      </c>
      <c r="R721" s="75"/>
      <c r="S721" s="80">
        <f t="shared" si="173"/>
        <v>0</v>
      </c>
      <c r="T721" s="1"/>
    </row>
    <row r="722" spans="2:20" customFormat="1" x14ac:dyDescent="0.25">
      <c r="B722" s="20">
        <f t="shared" si="161"/>
        <v>689</v>
      </c>
      <c r="C722" s="71">
        <f t="shared" si="162"/>
        <v>5</v>
      </c>
      <c r="D722" s="16">
        <f t="shared" si="171"/>
        <v>2076</v>
      </c>
      <c r="E722" s="17">
        <f t="shared" si="163"/>
        <v>64406</v>
      </c>
      <c r="F722" s="1">
        <f t="shared" si="164"/>
        <v>0</v>
      </c>
      <c r="G722" s="1">
        <f t="shared" si="165"/>
        <v>0</v>
      </c>
      <c r="H722" s="1"/>
      <c r="I722" s="1">
        <f t="shared" si="166"/>
        <v>0</v>
      </c>
      <c r="J722" s="1">
        <f t="shared" si="167"/>
        <v>0</v>
      </c>
      <c r="K722" s="1">
        <f t="shared" si="168"/>
        <v>0</v>
      </c>
      <c r="L722" s="1"/>
      <c r="M722" s="74">
        <f t="shared" si="172"/>
        <v>0</v>
      </c>
      <c r="N722" s="1">
        <f t="shared" si="169"/>
        <v>0</v>
      </c>
      <c r="O722" s="1">
        <f t="shared" si="170"/>
        <v>0</v>
      </c>
      <c r="P722" s="16">
        <f t="shared" si="159"/>
        <v>58</v>
      </c>
      <c r="Q722" s="86">
        <f t="shared" si="160"/>
        <v>0</v>
      </c>
      <c r="R722" s="75"/>
      <c r="S722" s="80">
        <f t="shared" si="173"/>
        <v>0</v>
      </c>
      <c r="T722" s="1"/>
    </row>
    <row r="723" spans="2:20" customFormat="1" x14ac:dyDescent="0.25">
      <c r="B723" s="20">
        <f t="shared" si="161"/>
        <v>690</v>
      </c>
      <c r="C723" s="71">
        <f t="shared" si="162"/>
        <v>6</v>
      </c>
      <c r="D723" s="16">
        <f t="shared" si="171"/>
        <v>2076</v>
      </c>
      <c r="E723" s="17">
        <f t="shared" si="163"/>
        <v>64437</v>
      </c>
      <c r="F723" s="1">
        <f t="shared" si="164"/>
        <v>0</v>
      </c>
      <c r="G723" s="1">
        <f t="shared" si="165"/>
        <v>0</v>
      </c>
      <c r="H723" s="1"/>
      <c r="I723" s="1">
        <f t="shared" si="166"/>
        <v>0</v>
      </c>
      <c r="J723" s="1">
        <f t="shared" si="167"/>
        <v>0</v>
      </c>
      <c r="K723" s="1">
        <f t="shared" si="168"/>
        <v>0</v>
      </c>
      <c r="L723" s="1"/>
      <c r="M723" s="74">
        <f t="shared" si="172"/>
        <v>0</v>
      </c>
      <c r="N723" s="1">
        <f t="shared" si="169"/>
        <v>0</v>
      </c>
      <c r="O723" s="1">
        <f t="shared" si="170"/>
        <v>0</v>
      </c>
      <c r="P723" s="16">
        <f t="shared" si="159"/>
        <v>58</v>
      </c>
      <c r="Q723" s="86">
        <f t="shared" si="160"/>
        <v>0</v>
      </c>
      <c r="R723" s="75"/>
      <c r="S723" s="80">
        <f t="shared" si="173"/>
        <v>0</v>
      </c>
      <c r="T723" s="1"/>
    </row>
    <row r="724" spans="2:20" customFormat="1" x14ac:dyDescent="0.25">
      <c r="B724" s="20">
        <f t="shared" si="161"/>
        <v>691</v>
      </c>
      <c r="C724" s="71">
        <f t="shared" si="162"/>
        <v>7</v>
      </c>
      <c r="D724" s="16">
        <f t="shared" si="171"/>
        <v>2076</v>
      </c>
      <c r="E724" s="17">
        <f t="shared" si="163"/>
        <v>64467</v>
      </c>
      <c r="F724" s="1">
        <f t="shared" si="164"/>
        <v>0</v>
      </c>
      <c r="G724" s="1">
        <f t="shared" si="165"/>
        <v>0</v>
      </c>
      <c r="H724" s="1"/>
      <c r="I724" s="1">
        <f t="shared" si="166"/>
        <v>0</v>
      </c>
      <c r="J724" s="1">
        <f t="shared" si="167"/>
        <v>0</v>
      </c>
      <c r="K724" s="1">
        <f t="shared" si="168"/>
        <v>0</v>
      </c>
      <c r="L724" s="1"/>
      <c r="M724" s="74">
        <f t="shared" si="172"/>
        <v>0</v>
      </c>
      <c r="N724" s="1">
        <f t="shared" si="169"/>
        <v>0</v>
      </c>
      <c r="O724" s="1">
        <f t="shared" si="170"/>
        <v>0</v>
      </c>
      <c r="P724" s="16">
        <f t="shared" si="159"/>
        <v>58</v>
      </c>
      <c r="Q724" s="86">
        <f t="shared" si="160"/>
        <v>0</v>
      </c>
      <c r="R724" s="75"/>
      <c r="S724" s="80">
        <f t="shared" si="173"/>
        <v>0</v>
      </c>
      <c r="T724" s="1"/>
    </row>
    <row r="725" spans="2:20" customFormat="1" x14ac:dyDescent="0.25">
      <c r="B725" s="20">
        <f t="shared" si="161"/>
        <v>692</v>
      </c>
      <c r="C725" s="71">
        <f t="shared" si="162"/>
        <v>8</v>
      </c>
      <c r="D725" s="16">
        <f t="shared" si="171"/>
        <v>2076</v>
      </c>
      <c r="E725" s="17">
        <f t="shared" si="163"/>
        <v>64498</v>
      </c>
      <c r="F725" s="1">
        <f t="shared" si="164"/>
        <v>0</v>
      </c>
      <c r="G725" s="1">
        <f t="shared" si="165"/>
        <v>0</v>
      </c>
      <c r="H725" s="1"/>
      <c r="I725" s="1">
        <f t="shared" si="166"/>
        <v>0</v>
      </c>
      <c r="J725" s="1">
        <f t="shared" si="167"/>
        <v>0</v>
      </c>
      <c r="K725" s="1">
        <f t="shared" si="168"/>
        <v>0</v>
      </c>
      <c r="L725" s="1"/>
      <c r="M725" s="74">
        <f t="shared" si="172"/>
        <v>0</v>
      </c>
      <c r="N725" s="1">
        <f t="shared" si="169"/>
        <v>0</v>
      </c>
      <c r="O725" s="1">
        <f t="shared" si="170"/>
        <v>0</v>
      </c>
      <c r="P725" s="16">
        <f t="shared" si="159"/>
        <v>58</v>
      </c>
      <c r="Q725" s="86">
        <f t="shared" si="160"/>
        <v>0</v>
      </c>
      <c r="R725" s="75"/>
      <c r="S725" s="80">
        <f t="shared" si="173"/>
        <v>0</v>
      </c>
      <c r="T725" s="1"/>
    </row>
    <row r="726" spans="2:20" customFormat="1" x14ac:dyDescent="0.25">
      <c r="B726" s="20">
        <f t="shared" si="161"/>
        <v>693</v>
      </c>
      <c r="C726" s="71">
        <f t="shared" si="162"/>
        <v>9</v>
      </c>
      <c r="D726" s="16">
        <f t="shared" si="171"/>
        <v>2076</v>
      </c>
      <c r="E726" s="17">
        <f t="shared" si="163"/>
        <v>64529</v>
      </c>
      <c r="F726" s="1">
        <f t="shared" si="164"/>
        <v>0</v>
      </c>
      <c r="G726" s="1">
        <f t="shared" si="165"/>
        <v>0</v>
      </c>
      <c r="H726" s="1"/>
      <c r="I726" s="1">
        <f t="shared" si="166"/>
        <v>0</v>
      </c>
      <c r="J726" s="1">
        <f t="shared" si="167"/>
        <v>0</v>
      </c>
      <c r="K726" s="1">
        <f t="shared" si="168"/>
        <v>0</v>
      </c>
      <c r="L726" s="1"/>
      <c r="M726" s="74">
        <f t="shared" si="172"/>
        <v>0</v>
      </c>
      <c r="N726" s="1">
        <f t="shared" si="169"/>
        <v>0</v>
      </c>
      <c r="O726" s="1">
        <f t="shared" si="170"/>
        <v>0</v>
      </c>
      <c r="P726" s="16">
        <f t="shared" si="159"/>
        <v>58</v>
      </c>
      <c r="Q726" s="86">
        <f t="shared" si="160"/>
        <v>0</v>
      </c>
      <c r="R726" s="75"/>
      <c r="S726" s="80">
        <f t="shared" si="173"/>
        <v>0</v>
      </c>
      <c r="T726" s="1"/>
    </row>
    <row r="727" spans="2:20" customFormat="1" x14ac:dyDescent="0.25">
      <c r="B727" s="20">
        <f t="shared" si="161"/>
        <v>694</v>
      </c>
      <c r="C727" s="71">
        <f t="shared" si="162"/>
        <v>10</v>
      </c>
      <c r="D727" s="16">
        <f t="shared" si="171"/>
        <v>2076</v>
      </c>
      <c r="E727" s="17">
        <f t="shared" si="163"/>
        <v>64559</v>
      </c>
      <c r="F727" s="1">
        <f t="shared" si="164"/>
        <v>0</v>
      </c>
      <c r="G727" s="1">
        <f t="shared" si="165"/>
        <v>0</v>
      </c>
      <c r="H727" s="1"/>
      <c r="I727" s="1">
        <f t="shared" si="166"/>
        <v>0</v>
      </c>
      <c r="J727" s="1">
        <f t="shared" si="167"/>
        <v>0</v>
      </c>
      <c r="K727" s="1">
        <f t="shared" si="168"/>
        <v>0</v>
      </c>
      <c r="L727" s="1"/>
      <c r="M727" s="74">
        <f t="shared" si="172"/>
        <v>0</v>
      </c>
      <c r="N727" s="1">
        <f t="shared" si="169"/>
        <v>0</v>
      </c>
      <c r="O727" s="1">
        <f t="shared" si="170"/>
        <v>0</v>
      </c>
      <c r="P727" s="16">
        <f t="shared" si="159"/>
        <v>58</v>
      </c>
      <c r="Q727" s="86">
        <f t="shared" si="160"/>
        <v>0</v>
      </c>
      <c r="R727" s="75"/>
      <c r="S727" s="80">
        <f t="shared" si="173"/>
        <v>0</v>
      </c>
      <c r="T727" s="1"/>
    </row>
    <row r="728" spans="2:20" customFormat="1" x14ac:dyDescent="0.25">
      <c r="B728" s="20">
        <f t="shared" si="161"/>
        <v>695</v>
      </c>
      <c r="C728" s="71">
        <f t="shared" si="162"/>
        <v>11</v>
      </c>
      <c r="D728" s="16">
        <f t="shared" si="171"/>
        <v>2076</v>
      </c>
      <c r="E728" s="17">
        <f t="shared" si="163"/>
        <v>64590</v>
      </c>
      <c r="F728" s="1">
        <f t="shared" si="164"/>
        <v>0</v>
      </c>
      <c r="G728" s="1">
        <f t="shared" si="165"/>
        <v>0</v>
      </c>
      <c r="H728" s="1"/>
      <c r="I728" s="1">
        <f t="shared" si="166"/>
        <v>0</v>
      </c>
      <c r="J728" s="1">
        <f t="shared" si="167"/>
        <v>0</v>
      </c>
      <c r="K728" s="1">
        <f t="shared" si="168"/>
        <v>0</v>
      </c>
      <c r="L728" s="1"/>
      <c r="M728" s="74">
        <f t="shared" si="172"/>
        <v>0</v>
      </c>
      <c r="N728" s="1">
        <f t="shared" si="169"/>
        <v>0</v>
      </c>
      <c r="O728" s="1">
        <f t="shared" si="170"/>
        <v>0</v>
      </c>
      <c r="P728" s="16">
        <f t="shared" si="159"/>
        <v>58</v>
      </c>
      <c r="Q728" s="86">
        <f t="shared" si="160"/>
        <v>0</v>
      </c>
      <c r="R728" s="75"/>
      <c r="S728" s="80">
        <f t="shared" si="173"/>
        <v>0</v>
      </c>
      <c r="T728" s="1"/>
    </row>
    <row r="729" spans="2:20" customFormat="1" x14ac:dyDescent="0.25">
      <c r="B729" s="20">
        <f t="shared" si="161"/>
        <v>696</v>
      </c>
      <c r="C729" s="71">
        <f t="shared" si="162"/>
        <v>12</v>
      </c>
      <c r="D729" s="16">
        <f t="shared" si="171"/>
        <v>2076</v>
      </c>
      <c r="E729" s="17">
        <f t="shared" si="163"/>
        <v>64620</v>
      </c>
      <c r="F729" s="1">
        <f t="shared" si="164"/>
        <v>0</v>
      </c>
      <c r="G729" s="1">
        <f t="shared" si="165"/>
        <v>0</v>
      </c>
      <c r="H729" s="1"/>
      <c r="I729" s="1">
        <f t="shared" si="166"/>
        <v>0</v>
      </c>
      <c r="J729" s="1">
        <f t="shared" si="167"/>
        <v>0</v>
      </c>
      <c r="K729" s="1">
        <f t="shared" si="168"/>
        <v>0</v>
      </c>
      <c r="L729" s="1"/>
      <c r="M729" s="74">
        <f t="shared" si="172"/>
        <v>0</v>
      </c>
      <c r="N729" s="1">
        <f t="shared" si="169"/>
        <v>0</v>
      </c>
      <c r="O729" s="1">
        <f t="shared" si="170"/>
        <v>0</v>
      </c>
      <c r="P729" s="16">
        <f t="shared" si="159"/>
        <v>58</v>
      </c>
      <c r="Q729" s="86">
        <f t="shared" si="160"/>
        <v>0</v>
      </c>
      <c r="R729" s="75"/>
      <c r="S729" s="80">
        <f t="shared" si="173"/>
        <v>0</v>
      </c>
      <c r="T729" s="1"/>
    </row>
    <row r="730" spans="2:20" customFormat="1" x14ac:dyDescent="0.25">
      <c r="B730" s="20">
        <f t="shared" si="161"/>
        <v>697</v>
      </c>
      <c r="C730" s="71">
        <f t="shared" si="162"/>
        <v>1</v>
      </c>
      <c r="D730" s="16">
        <f t="shared" si="171"/>
        <v>2077</v>
      </c>
      <c r="E730" s="17">
        <f t="shared" si="163"/>
        <v>64651</v>
      </c>
      <c r="F730" s="1">
        <f t="shared" si="164"/>
        <v>0</v>
      </c>
      <c r="G730" s="1">
        <f t="shared" si="165"/>
        <v>0</v>
      </c>
      <c r="H730" s="1"/>
      <c r="I730" s="1">
        <f t="shared" si="166"/>
        <v>0</v>
      </c>
      <c r="J730" s="1">
        <f t="shared" si="167"/>
        <v>0</v>
      </c>
      <c r="K730" s="1">
        <f t="shared" si="168"/>
        <v>0</v>
      </c>
      <c r="L730" s="1"/>
      <c r="M730" s="74">
        <f t="shared" si="172"/>
        <v>0</v>
      </c>
      <c r="N730" s="1">
        <f t="shared" si="169"/>
        <v>0</v>
      </c>
      <c r="O730" s="1">
        <f t="shared" si="170"/>
        <v>0</v>
      </c>
      <c r="P730" s="16">
        <f t="shared" si="159"/>
        <v>59</v>
      </c>
      <c r="Q730" s="86">
        <f t="shared" si="160"/>
        <v>0</v>
      </c>
      <c r="R730" s="75"/>
      <c r="S730" s="80">
        <f t="shared" si="173"/>
        <v>0</v>
      </c>
      <c r="T730" s="1"/>
    </row>
    <row r="731" spans="2:20" customFormat="1" x14ac:dyDescent="0.25">
      <c r="B731" s="20">
        <f t="shared" si="161"/>
        <v>698</v>
      </c>
      <c r="C731" s="71">
        <f t="shared" si="162"/>
        <v>2</v>
      </c>
      <c r="D731" s="16">
        <f t="shared" si="171"/>
        <v>2077</v>
      </c>
      <c r="E731" s="17">
        <f t="shared" si="163"/>
        <v>64682</v>
      </c>
      <c r="F731" s="1">
        <f t="shared" si="164"/>
        <v>0</v>
      </c>
      <c r="G731" s="1">
        <f t="shared" si="165"/>
        <v>0</v>
      </c>
      <c r="H731" s="1"/>
      <c r="I731" s="1">
        <f t="shared" si="166"/>
        <v>0</v>
      </c>
      <c r="J731" s="1">
        <f t="shared" si="167"/>
        <v>0</v>
      </c>
      <c r="K731" s="1">
        <f t="shared" si="168"/>
        <v>0</v>
      </c>
      <c r="L731" s="1"/>
      <c r="M731" s="74">
        <f t="shared" si="172"/>
        <v>0</v>
      </c>
      <c r="N731" s="1">
        <f t="shared" si="169"/>
        <v>0</v>
      </c>
      <c r="O731" s="1">
        <f t="shared" si="170"/>
        <v>0</v>
      </c>
      <c r="P731" s="16">
        <f t="shared" si="159"/>
        <v>59</v>
      </c>
      <c r="Q731" s="86">
        <f t="shared" si="160"/>
        <v>0</v>
      </c>
      <c r="R731" s="75"/>
      <c r="S731" s="80">
        <f t="shared" si="173"/>
        <v>0</v>
      </c>
      <c r="T731" s="1"/>
    </row>
    <row r="732" spans="2:20" customFormat="1" x14ac:dyDescent="0.25">
      <c r="B732" s="20">
        <f t="shared" si="161"/>
        <v>699</v>
      </c>
      <c r="C732" s="71">
        <f t="shared" si="162"/>
        <v>3</v>
      </c>
      <c r="D732" s="16">
        <f t="shared" si="171"/>
        <v>2077</v>
      </c>
      <c r="E732" s="17">
        <f t="shared" si="163"/>
        <v>64710</v>
      </c>
      <c r="F732" s="1">
        <f t="shared" si="164"/>
        <v>0</v>
      </c>
      <c r="G732" s="1">
        <f t="shared" si="165"/>
        <v>0</v>
      </c>
      <c r="H732" s="1"/>
      <c r="I732" s="1">
        <f t="shared" si="166"/>
        <v>0</v>
      </c>
      <c r="J732" s="1">
        <f t="shared" si="167"/>
        <v>0</v>
      </c>
      <c r="K732" s="1">
        <f t="shared" si="168"/>
        <v>0</v>
      </c>
      <c r="L732" s="1"/>
      <c r="M732" s="74">
        <f t="shared" si="172"/>
        <v>0</v>
      </c>
      <c r="N732" s="1">
        <f t="shared" si="169"/>
        <v>0</v>
      </c>
      <c r="O732" s="1">
        <f t="shared" si="170"/>
        <v>0</v>
      </c>
      <c r="P732" s="16">
        <f t="shared" si="159"/>
        <v>59</v>
      </c>
      <c r="Q732" s="86">
        <f t="shared" si="160"/>
        <v>0</v>
      </c>
      <c r="R732" s="75"/>
      <c r="S732" s="80">
        <f t="shared" si="173"/>
        <v>0</v>
      </c>
      <c r="T732" s="1"/>
    </row>
    <row r="733" spans="2:20" customFormat="1" x14ac:dyDescent="0.25">
      <c r="B733" s="20">
        <f t="shared" si="161"/>
        <v>700</v>
      </c>
      <c r="C733" s="71">
        <f t="shared" si="162"/>
        <v>4</v>
      </c>
      <c r="D733" s="16">
        <f t="shared" si="171"/>
        <v>2077</v>
      </c>
      <c r="E733" s="17">
        <f t="shared" si="163"/>
        <v>64741</v>
      </c>
      <c r="F733" s="1">
        <f t="shared" si="164"/>
        <v>0</v>
      </c>
      <c r="G733" s="1">
        <f t="shared" si="165"/>
        <v>0</v>
      </c>
      <c r="H733" s="1"/>
      <c r="I733" s="1">
        <f t="shared" si="166"/>
        <v>0</v>
      </c>
      <c r="J733" s="1">
        <f t="shared" si="167"/>
        <v>0</v>
      </c>
      <c r="K733" s="1">
        <f t="shared" si="168"/>
        <v>0</v>
      </c>
      <c r="L733" s="1"/>
      <c r="M733" s="74">
        <f t="shared" si="172"/>
        <v>0</v>
      </c>
      <c r="N733" s="1">
        <f t="shared" si="169"/>
        <v>0</v>
      </c>
      <c r="O733" s="1">
        <f t="shared" si="170"/>
        <v>0</v>
      </c>
      <c r="P733" s="16">
        <f t="shared" si="159"/>
        <v>59</v>
      </c>
      <c r="Q733" s="86">
        <f t="shared" si="160"/>
        <v>0</v>
      </c>
      <c r="R733" s="75"/>
      <c r="S733" s="80">
        <f t="shared" si="173"/>
        <v>0</v>
      </c>
      <c r="T733" s="1"/>
    </row>
    <row r="734" spans="2:20" customFormat="1" x14ac:dyDescent="0.25">
      <c r="B734" s="20">
        <f t="shared" si="161"/>
        <v>701</v>
      </c>
      <c r="C734" s="71">
        <f t="shared" si="162"/>
        <v>5</v>
      </c>
      <c r="D734" s="16">
        <f t="shared" si="171"/>
        <v>2077</v>
      </c>
      <c r="E734" s="17">
        <f t="shared" si="163"/>
        <v>64771</v>
      </c>
      <c r="F734" s="1">
        <f t="shared" si="164"/>
        <v>0</v>
      </c>
      <c r="G734" s="1">
        <f t="shared" si="165"/>
        <v>0</v>
      </c>
      <c r="H734" s="1"/>
      <c r="I734" s="1">
        <f t="shared" si="166"/>
        <v>0</v>
      </c>
      <c r="J734" s="1">
        <f t="shared" si="167"/>
        <v>0</v>
      </c>
      <c r="K734" s="1">
        <f t="shared" si="168"/>
        <v>0</v>
      </c>
      <c r="L734" s="1"/>
      <c r="M734" s="74">
        <f t="shared" si="172"/>
        <v>0</v>
      </c>
      <c r="N734" s="1">
        <f t="shared" si="169"/>
        <v>0</v>
      </c>
      <c r="O734" s="1">
        <f t="shared" si="170"/>
        <v>0</v>
      </c>
      <c r="P734" s="16">
        <f t="shared" si="159"/>
        <v>59</v>
      </c>
      <c r="Q734" s="86">
        <f t="shared" si="160"/>
        <v>0</v>
      </c>
      <c r="R734" s="75"/>
      <c r="S734" s="80">
        <f t="shared" si="173"/>
        <v>0</v>
      </c>
      <c r="T734" s="1"/>
    </row>
    <row r="735" spans="2:20" customFormat="1" x14ac:dyDescent="0.25">
      <c r="B735" s="20">
        <f t="shared" si="161"/>
        <v>702</v>
      </c>
      <c r="C735" s="71">
        <f t="shared" si="162"/>
        <v>6</v>
      </c>
      <c r="D735" s="16">
        <f t="shared" si="171"/>
        <v>2077</v>
      </c>
      <c r="E735" s="17">
        <f t="shared" si="163"/>
        <v>64802</v>
      </c>
      <c r="F735" s="1">
        <f t="shared" si="164"/>
        <v>0</v>
      </c>
      <c r="G735" s="1">
        <f t="shared" si="165"/>
        <v>0</v>
      </c>
      <c r="H735" s="1"/>
      <c r="I735" s="1">
        <f t="shared" si="166"/>
        <v>0</v>
      </c>
      <c r="J735" s="1">
        <f t="shared" si="167"/>
        <v>0</v>
      </c>
      <c r="K735" s="1">
        <f t="shared" si="168"/>
        <v>0</v>
      </c>
      <c r="L735" s="1"/>
      <c r="M735" s="74">
        <f t="shared" si="172"/>
        <v>0</v>
      </c>
      <c r="N735" s="1">
        <f t="shared" si="169"/>
        <v>0</v>
      </c>
      <c r="O735" s="1">
        <f t="shared" si="170"/>
        <v>0</v>
      </c>
      <c r="P735" s="16">
        <f t="shared" si="159"/>
        <v>59</v>
      </c>
      <c r="Q735" s="86">
        <f t="shared" si="160"/>
        <v>0</v>
      </c>
      <c r="R735" s="75"/>
      <c r="S735" s="80">
        <f t="shared" si="173"/>
        <v>0</v>
      </c>
      <c r="T735" s="1"/>
    </row>
    <row r="736" spans="2:20" customFormat="1" x14ac:dyDescent="0.25">
      <c r="B736" s="20">
        <f t="shared" si="161"/>
        <v>703</v>
      </c>
      <c r="C736" s="71">
        <f t="shared" si="162"/>
        <v>7</v>
      </c>
      <c r="D736" s="16">
        <f t="shared" si="171"/>
        <v>2077</v>
      </c>
      <c r="E736" s="17">
        <f t="shared" si="163"/>
        <v>64832</v>
      </c>
      <c r="F736" s="1">
        <f t="shared" si="164"/>
        <v>0</v>
      </c>
      <c r="G736" s="1">
        <f t="shared" si="165"/>
        <v>0</v>
      </c>
      <c r="H736" s="1"/>
      <c r="I736" s="1">
        <f t="shared" si="166"/>
        <v>0</v>
      </c>
      <c r="J736" s="1">
        <f t="shared" si="167"/>
        <v>0</v>
      </c>
      <c r="K736" s="1">
        <f t="shared" si="168"/>
        <v>0</v>
      </c>
      <c r="L736" s="1"/>
      <c r="M736" s="74">
        <f t="shared" si="172"/>
        <v>0</v>
      </c>
      <c r="N736" s="1">
        <f t="shared" si="169"/>
        <v>0</v>
      </c>
      <c r="O736" s="1">
        <f t="shared" si="170"/>
        <v>0</v>
      </c>
      <c r="P736" s="16">
        <f t="shared" si="159"/>
        <v>59</v>
      </c>
      <c r="Q736" s="86">
        <f t="shared" si="160"/>
        <v>0</v>
      </c>
      <c r="R736" s="75"/>
      <c r="S736" s="80">
        <f t="shared" si="173"/>
        <v>0</v>
      </c>
      <c r="T736" s="1"/>
    </row>
    <row r="737" spans="2:20" customFormat="1" x14ac:dyDescent="0.25">
      <c r="B737" s="20">
        <f t="shared" si="161"/>
        <v>704</v>
      </c>
      <c r="C737" s="71">
        <f t="shared" si="162"/>
        <v>8</v>
      </c>
      <c r="D737" s="16">
        <f t="shared" si="171"/>
        <v>2077</v>
      </c>
      <c r="E737" s="17">
        <f t="shared" si="163"/>
        <v>64863</v>
      </c>
      <c r="F737" s="1">
        <f t="shared" si="164"/>
        <v>0</v>
      </c>
      <c r="G737" s="1">
        <f t="shared" si="165"/>
        <v>0</v>
      </c>
      <c r="H737" s="1"/>
      <c r="I737" s="1">
        <f t="shared" si="166"/>
        <v>0</v>
      </c>
      <c r="J737" s="1">
        <f t="shared" si="167"/>
        <v>0</v>
      </c>
      <c r="K737" s="1">
        <f t="shared" si="168"/>
        <v>0</v>
      </c>
      <c r="L737" s="1"/>
      <c r="M737" s="74">
        <f t="shared" si="172"/>
        <v>0</v>
      </c>
      <c r="N737" s="1">
        <f t="shared" si="169"/>
        <v>0</v>
      </c>
      <c r="O737" s="1">
        <f t="shared" si="170"/>
        <v>0</v>
      </c>
      <c r="P737" s="16">
        <f t="shared" si="159"/>
        <v>59</v>
      </c>
      <c r="Q737" s="86">
        <f t="shared" si="160"/>
        <v>0</v>
      </c>
      <c r="R737" s="75"/>
      <c r="S737" s="80">
        <f t="shared" si="173"/>
        <v>0</v>
      </c>
      <c r="T737" s="1"/>
    </row>
    <row r="738" spans="2:20" customFormat="1" x14ac:dyDescent="0.25">
      <c r="B738" s="20">
        <f t="shared" si="161"/>
        <v>705</v>
      </c>
      <c r="C738" s="71">
        <f t="shared" si="162"/>
        <v>9</v>
      </c>
      <c r="D738" s="16">
        <f t="shared" si="171"/>
        <v>2077</v>
      </c>
      <c r="E738" s="17">
        <f t="shared" si="163"/>
        <v>64894</v>
      </c>
      <c r="F738" s="1">
        <f t="shared" si="164"/>
        <v>0</v>
      </c>
      <c r="G738" s="1">
        <f t="shared" si="165"/>
        <v>0</v>
      </c>
      <c r="H738" s="1"/>
      <c r="I738" s="1">
        <f t="shared" si="166"/>
        <v>0</v>
      </c>
      <c r="J738" s="1">
        <f t="shared" si="167"/>
        <v>0</v>
      </c>
      <c r="K738" s="1">
        <f t="shared" si="168"/>
        <v>0</v>
      </c>
      <c r="L738" s="1"/>
      <c r="M738" s="74">
        <f t="shared" si="172"/>
        <v>0</v>
      </c>
      <c r="N738" s="1">
        <f t="shared" si="169"/>
        <v>0</v>
      </c>
      <c r="O738" s="1">
        <f t="shared" si="170"/>
        <v>0</v>
      </c>
      <c r="P738" s="16">
        <f t="shared" ref="P738:P801" si="174">ROUND(DATEDIF($E$34,E738,"y"),1)+1</f>
        <v>59</v>
      </c>
      <c r="Q738" s="86">
        <f t="shared" ref="Q738:Q801" si="175">IF(AND(O738=0,F738&gt;0),"Final Payment# " &amp; B738 &amp; "; Year #" &amp; P738 &amp; "; Date: " &amp; TEXT(E738,"m/d/yyyy"),0)</f>
        <v>0</v>
      </c>
      <c r="R738" s="75"/>
      <c r="S738" s="80">
        <f t="shared" si="173"/>
        <v>0</v>
      </c>
      <c r="T738" s="1"/>
    </row>
    <row r="739" spans="2:20" customFormat="1" x14ac:dyDescent="0.25">
      <c r="B739" s="20">
        <f t="shared" ref="B739:B802" si="176">+B738+1</f>
        <v>706</v>
      </c>
      <c r="C739" s="71">
        <f t="shared" ref="C739:C802" si="177">IF(C738&gt;=(12.99999-12/$K$13), 1,  C738+12/$K$13)</f>
        <v>10</v>
      </c>
      <c r="D739" s="16">
        <f t="shared" si="171"/>
        <v>2077</v>
      </c>
      <c r="E739" s="17">
        <f t="shared" ref="E739:E802" si="178">DATE(D739,TRUNC(C739),1+(C739-TRUNC(C739))* (IF(TRUNC(C739)=2,28.5,IF(OR(TRUNC(C739)=1,TRUNC(C739)=3,TRUNC(C739)=5,TRUNC(C739)=7,TRUNC(C739)=8,TRUNC(C739)=10,TRUNC(C739)=12),31,30))))</f>
        <v>64924</v>
      </c>
      <c r="F739" s="1">
        <f t="shared" ref="F739:F802" si="179">ROUND(IF(O738&gt;0,($F$14/($K$13*100)*O738),0),2)</f>
        <v>0</v>
      </c>
      <c r="G739" s="1">
        <f t="shared" ref="G739:G802" si="180">ROUND(IF(O738&gt;0,+F739+G738,0),2)</f>
        <v>0</v>
      </c>
      <c r="H739" s="1"/>
      <c r="I739" s="1">
        <f t="shared" ref="I739:I802" si="181">ROUND(IF(O738&gt;0,IF(O738&gt;($K$14+F739),$K$14-F739,O738),0),2)</f>
        <v>0</v>
      </c>
      <c r="J739" s="1">
        <f t="shared" ref="J739:J802" si="182">ROUND(IF(O738&gt;0,+J738+I739+M739,0),2)</f>
        <v>0</v>
      </c>
      <c r="K739" s="1">
        <f t="shared" ref="K739:K802" si="183">ROUND(IF(O738&gt;0,J739+G739,0),2)</f>
        <v>0</v>
      </c>
      <c r="L739" s="1"/>
      <c r="M739" s="74">
        <f t="shared" si="172"/>
        <v>0</v>
      </c>
      <c r="N739" s="1">
        <f t="shared" ref="N739:N802" si="184">ROUND(IF(O738&gt;0,+N738-I739,0),2)</f>
        <v>0</v>
      </c>
      <c r="O739" s="1">
        <f t="shared" ref="O739:O802" si="185">ROUND(IF(O738&gt;0,(+O738-I739-M739),0),2)</f>
        <v>0</v>
      </c>
      <c r="P739" s="16">
        <f t="shared" si="174"/>
        <v>59</v>
      </c>
      <c r="Q739" s="86">
        <f t="shared" si="175"/>
        <v>0</v>
      </c>
      <c r="R739" s="75"/>
      <c r="S739" s="80">
        <f t="shared" si="173"/>
        <v>0</v>
      </c>
      <c r="T739" s="1"/>
    </row>
    <row r="740" spans="2:20" customFormat="1" x14ac:dyDescent="0.25">
      <c r="B740" s="20">
        <f t="shared" si="176"/>
        <v>707</v>
      </c>
      <c r="C740" s="71">
        <f t="shared" si="177"/>
        <v>11</v>
      </c>
      <c r="D740" s="16">
        <f t="shared" si="171"/>
        <v>2077</v>
      </c>
      <c r="E740" s="17">
        <f t="shared" si="178"/>
        <v>64955</v>
      </c>
      <c r="F740" s="1">
        <f t="shared" si="179"/>
        <v>0</v>
      </c>
      <c r="G740" s="1">
        <f t="shared" si="180"/>
        <v>0</v>
      </c>
      <c r="H740" s="1"/>
      <c r="I740" s="1">
        <f t="shared" si="181"/>
        <v>0</v>
      </c>
      <c r="J740" s="1">
        <f t="shared" si="182"/>
        <v>0</v>
      </c>
      <c r="K740" s="1">
        <f t="shared" si="183"/>
        <v>0</v>
      </c>
      <c r="L740" s="1"/>
      <c r="M740" s="74">
        <f t="shared" si="172"/>
        <v>0</v>
      </c>
      <c r="N740" s="1">
        <f t="shared" si="184"/>
        <v>0</v>
      </c>
      <c r="O740" s="1">
        <f t="shared" si="185"/>
        <v>0</v>
      </c>
      <c r="P740" s="16">
        <f t="shared" si="174"/>
        <v>59</v>
      </c>
      <c r="Q740" s="86">
        <f t="shared" si="175"/>
        <v>0</v>
      </c>
      <c r="R740" s="75"/>
      <c r="S740" s="80">
        <f t="shared" si="173"/>
        <v>0</v>
      </c>
      <c r="T740" s="1"/>
    </row>
    <row r="741" spans="2:20" customFormat="1" x14ac:dyDescent="0.25">
      <c r="B741" s="20">
        <f t="shared" si="176"/>
        <v>708</v>
      </c>
      <c r="C741" s="71">
        <f t="shared" si="177"/>
        <v>12</v>
      </c>
      <c r="D741" s="16">
        <f t="shared" si="171"/>
        <v>2077</v>
      </c>
      <c r="E741" s="17">
        <f t="shared" si="178"/>
        <v>64985</v>
      </c>
      <c r="F741" s="1">
        <f t="shared" si="179"/>
        <v>0</v>
      </c>
      <c r="G741" s="1">
        <f t="shared" si="180"/>
        <v>0</v>
      </c>
      <c r="H741" s="1"/>
      <c r="I741" s="1">
        <f t="shared" si="181"/>
        <v>0</v>
      </c>
      <c r="J741" s="1">
        <f t="shared" si="182"/>
        <v>0</v>
      </c>
      <c r="K741" s="1">
        <f t="shared" si="183"/>
        <v>0</v>
      </c>
      <c r="L741" s="1"/>
      <c r="M741" s="74">
        <f t="shared" si="172"/>
        <v>0</v>
      </c>
      <c r="N741" s="1">
        <f t="shared" si="184"/>
        <v>0</v>
      </c>
      <c r="O741" s="1">
        <f t="shared" si="185"/>
        <v>0</v>
      </c>
      <c r="P741" s="16">
        <f t="shared" si="174"/>
        <v>59</v>
      </c>
      <c r="Q741" s="86">
        <f t="shared" si="175"/>
        <v>0</v>
      </c>
      <c r="R741" s="75"/>
      <c r="S741" s="80">
        <f t="shared" si="173"/>
        <v>0</v>
      </c>
      <c r="T741" s="1"/>
    </row>
    <row r="742" spans="2:20" customFormat="1" x14ac:dyDescent="0.25">
      <c r="B742" s="20">
        <f t="shared" si="176"/>
        <v>709</v>
      </c>
      <c r="C742" s="71">
        <f t="shared" si="177"/>
        <v>1</v>
      </c>
      <c r="D742" s="16">
        <f t="shared" si="171"/>
        <v>2078</v>
      </c>
      <c r="E742" s="17">
        <f t="shared" si="178"/>
        <v>65016</v>
      </c>
      <c r="F742" s="1">
        <f t="shared" si="179"/>
        <v>0</v>
      </c>
      <c r="G742" s="1">
        <f t="shared" si="180"/>
        <v>0</v>
      </c>
      <c r="H742" s="1"/>
      <c r="I742" s="1">
        <f t="shared" si="181"/>
        <v>0</v>
      </c>
      <c r="J742" s="1">
        <f t="shared" si="182"/>
        <v>0</v>
      </c>
      <c r="K742" s="1">
        <f t="shared" si="183"/>
        <v>0</v>
      </c>
      <c r="L742" s="1"/>
      <c r="M742" s="74">
        <f t="shared" si="172"/>
        <v>0</v>
      </c>
      <c r="N742" s="1">
        <f t="shared" si="184"/>
        <v>0</v>
      </c>
      <c r="O742" s="1">
        <f t="shared" si="185"/>
        <v>0</v>
      </c>
      <c r="P742" s="16">
        <f t="shared" si="174"/>
        <v>60</v>
      </c>
      <c r="Q742" s="86">
        <f t="shared" si="175"/>
        <v>0</v>
      </c>
      <c r="R742" s="75"/>
      <c r="S742" s="80">
        <f t="shared" si="173"/>
        <v>0</v>
      </c>
      <c r="T742" s="1"/>
    </row>
    <row r="743" spans="2:20" customFormat="1" x14ac:dyDescent="0.25">
      <c r="B743" s="20">
        <f t="shared" si="176"/>
        <v>710</v>
      </c>
      <c r="C743" s="71">
        <f t="shared" si="177"/>
        <v>2</v>
      </c>
      <c r="D743" s="16">
        <f t="shared" si="171"/>
        <v>2078</v>
      </c>
      <c r="E743" s="17">
        <f t="shared" si="178"/>
        <v>65047</v>
      </c>
      <c r="F743" s="1">
        <f t="shared" si="179"/>
        <v>0</v>
      </c>
      <c r="G743" s="1">
        <f t="shared" si="180"/>
        <v>0</v>
      </c>
      <c r="H743" s="1"/>
      <c r="I743" s="1">
        <f t="shared" si="181"/>
        <v>0</v>
      </c>
      <c r="J743" s="1">
        <f t="shared" si="182"/>
        <v>0</v>
      </c>
      <c r="K743" s="1">
        <f t="shared" si="183"/>
        <v>0</v>
      </c>
      <c r="L743" s="1"/>
      <c r="M743" s="74">
        <f t="shared" si="172"/>
        <v>0</v>
      </c>
      <c r="N743" s="1">
        <f t="shared" si="184"/>
        <v>0</v>
      </c>
      <c r="O743" s="1">
        <f t="shared" si="185"/>
        <v>0</v>
      </c>
      <c r="P743" s="16">
        <f t="shared" si="174"/>
        <v>60</v>
      </c>
      <c r="Q743" s="86">
        <f t="shared" si="175"/>
        <v>0</v>
      </c>
      <c r="R743" s="75"/>
      <c r="S743" s="80">
        <f t="shared" si="173"/>
        <v>0</v>
      </c>
      <c r="T743" s="1"/>
    </row>
    <row r="744" spans="2:20" customFormat="1" x14ac:dyDescent="0.25">
      <c r="B744" s="20">
        <f t="shared" si="176"/>
        <v>711</v>
      </c>
      <c r="C744" s="71">
        <f t="shared" si="177"/>
        <v>3</v>
      </c>
      <c r="D744" s="16">
        <f t="shared" si="171"/>
        <v>2078</v>
      </c>
      <c r="E744" s="17">
        <f t="shared" si="178"/>
        <v>65075</v>
      </c>
      <c r="F744" s="1">
        <f t="shared" si="179"/>
        <v>0</v>
      </c>
      <c r="G744" s="1">
        <f t="shared" si="180"/>
        <v>0</v>
      </c>
      <c r="H744" s="1"/>
      <c r="I744" s="1">
        <f t="shared" si="181"/>
        <v>0</v>
      </c>
      <c r="J744" s="1">
        <f t="shared" si="182"/>
        <v>0</v>
      </c>
      <c r="K744" s="1">
        <f t="shared" si="183"/>
        <v>0</v>
      </c>
      <c r="L744" s="1"/>
      <c r="M744" s="74">
        <f t="shared" si="172"/>
        <v>0</v>
      </c>
      <c r="N744" s="1">
        <f t="shared" si="184"/>
        <v>0</v>
      </c>
      <c r="O744" s="1">
        <f t="shared" si="185"/>
        <v>0</v>
      </c>
      <c r="P744" s="16">
        <f t="shared" si="174"/>
        <v>60</v>
      </c>
      <c r="Q744" s="86">
        <f t="shared" si="175"/>
        <v>0</v>
      </c>
      <c r="R744" s="75"/>
      <c r="S744" s="80">
        <f t="shared" si="173"/>
        <v>0</v>
      </c>
      <c r="T744" s="1"/>
    </row>
    <row r="745" spans="2:20" customFormat="1" x14ac:dyDescent="0.25">
      <c r="B745" s="20">
        <f t="shared" si="176"/>
        <v>712</v>
      </c>
      <c r="C745" s="71">
        <f t="shared" si="177"/>
        <v>4</v>
      </c>
      <c r="D745" s="16">
        <f t="shared" si="171"/>
        <v>2078</v>
      </c>
      <c r="E745" s="17">
        <f t="shared" si="178"/>
        <v>65106</v>
      </c>
      <c r="F745" s="1">
        <f t="shared" si="179"/>
        <v>0</v>
      </c>
      <c r="G745" s="1">
        <f t="shared" si="180"/>
        <v>0</v>
      </c>
      <c r="H745" s="1"/>
      <c r="I745" s="1">
        <f t="shared" si="181"/>
        <v>0</v>
      </c>
      <c r="J745" s="1">
        <f t="shared" si="182"/>
        <v>0</v>
      </c>
      <c r="K745" s="1">
        <f t="shared" si="183"/>
        <v>0</v>
      </c>
      <c r="L745" s="1"/>
      <c r="M745" s="74">
        <f t="shared" si="172"/>
        <v>0</v>
      </c>
      <c r="N745" s="1">
        <f t="shared" si="184"/>
        <v>0</v>
      </c>
      <c r="O745" s="1">
        <f t="shared" si="185"/>
        <v>0</v>
      </c>
      <c r="P745" s="16">
        <f t="shared" si="174"/>
        <v>60</v>
      </c>
      <c r="Q745" s="86">
        <f t="shared" si="175"/>
        <v>0</v>
      </c>
      <c r="R745" s="75"/>
      <c r="S745" s="80">
        <f t="shared" si="173"/>
        <v>0</v>
      </c>
      <c r="T745" s="1"/>
    </row>
    <row r="746" spans="2:20" customFormat="1" x14ac:dyDescent="0.25">
      <c r="B746" s="20">
        <f t="shared" si="176"/>
        <v>713</v>
      </c>
      <c r="C746" s="71">
        <f t="shared" si="177"/>
        <v>5</v>
      </c>
      <c r="D746" s="16">
        <f t="shared" si="171"/>
        <v>2078</v>
      </c>
      <c r="E746" s="17">
        <f t="shared" si="178"/>
        <v>65136</v>
      </c>
      <c r="F746" s="1">
        <f t="shared" si="179"/>
        <v>0</v>
      </c>
      <c r="G746" s="1">
        <f t="shared" si="180"/>
        <v>0</v>
      </c>
      <c r="H746" s="1"/>
      <c r="I746" s="1">
        <f t="shared" si="181"/>
        <v>0</v>
      </c>
      <c r="J746" s="1">
        <f t="shared" si="182"/>
        <v>0</v>
      </c>
      <c r="K746" s="1">
        <f t="shared" si="183"/>
        <v>0</v>
      </c>
      <c r="L746" s="1"/>
      <c r="M746" s="74">
        <f t="shared" si="172"/>
        <v>0</v>
      </c>
      <c r="N746" s="1">
        <f t="shared" si="184"/>
        <v>0</v>
      </c>
      <c r="O746" s="1">
        <f t="shared" si="185"/>
        <v>0</v>
      </c>
      <c r="P746" s="16">
        <f t="shared" si="174"/>
        <v>60</v>
      </c>
      <c r="Q746" s="86">
        <f t="shared" si="175"/>
        <v>0</v>
      </c>
      <c r="R746" s="75"/>
      <c r="S746" s="80">
        <f t="shared" si="173"/>
        <v>0</v>
      </c>
      <c r="T746" s="1"/>
    </row>
    <row r="747" spans="2:20" customFormat="1" x14ac:dyDescent="0.25">
      <c r="B747" s="20">
        <f t="shared" si="176"/>
        <v>714</v>
      </c>
      <c r="C747" s="71">
        <f t="shared" si="177"/>
        <v>6</v>
      </c>
      <c r="D747" s="16">
        <f t="shared" si="171"/>
        <v>2078</v>
      </c>
      <c r="E747" s="17">
        <f t="shared" si="178"/>
        <v>65167</v>
      </c>
      <c r="F747" s="1">
        <f t="shared" si="179"/>
        <v>0</v>
      </c>
      <c r="G747" s="1">
        <f t="shared" si="180"/>
        <v>0</v>
      </c>
      <c r="H747" s="1"/>
      <c r="I747" s="1">
        <f t="shared" si="181"/>
        <v>0</v>
      </c>
      <c r="J747" s="1">
        <f t="shared" si="182"/>
        <v>0</v>
      </c>
      <c r="K747" s="1">
        <f t="shared" si="183"/>
        <v>0</v>
      </c>
      <c r="L747" s="1"/>
      <c r="M747" s="74">
        <f t="shared" si="172"/>
        <v>0</v>
      </c>
      <c r="N747" s="1">
        <f t="shared" si="184"/>
        <v>0</v>
      </c>
      <c r="O747" s="1">
        <f t="shared" si="185"/>
        <v>0</v>
      </c>
      <c r="P747" s="16">
        <f t="shared" si="174"/>
        <v>60</v>
      </c>
      <c r="Q747" s="86">
        <f t="shared" si="175"/>
        <v>0</v>
      </c>
      <c r="R747" s="75"/>
      <c r="S747" s="80">
        <f t="shared" si="173"/>
        <v>0</v>
      </c>
      <c r="T747" s="1"/>
    </row>
    <row r="748" spans="2:20" customFormat="1" x14ac:dyDescent="0.25">
      <c r="B748" s="20">
        <f t="shared" si="176"/>
        <v>715</v>
      </c>
      <c r="C748" s="71">
        <f t="shared" si="177"/>
        <v>7</v>
      </c>
      <c r="D748" s="16">
        <f t="shared" si="171"/>
        <v>2078</v>
      </c>
      <c r="E748" s="17">
        <f t="shared" si="178"/>
        <v>65197</v>
      </c>
      <c r="F748" s="1">
        <f t="shared" si="179"/>
        <v>0</v>
      </c>
      <c r="G748" s="1">
        <f t="shared" si="180"/>
        <v>0</v>
      </c>
      <c r="H748" s="1"/>
      <c r="I748" s="1">
        <f t="shared" si="181"/>
        <v>0</v>
      </c>
      <c r="J748" s="1">
        <f t="shared" si="182"/>
        <v>0</v>
      </c>
      <c r="K748" s="1">
        <f t="shared" si="183"/>
        <v>0</v>
      </c>
      <c r="L748" s="1"/>
      <c r="M748" s="74">
        <f t="shared" si="172"/>
        <v>0</v>
      </c>
      <c r="N748" s="1">
        <f t="shared" si="184"/>
        <v>0</v>
      </c>
      <c r="O748" s="1">
        <f t="shared" si="185"/>
        <v>0</v>
      </c>
      <c r="P748" s="16">
        <f t="shared" si="174"/>
        <v>60</v>
      </c>
      <c r="Q748" s="86">
        <f t="shared" si="175"/>
        <v>0</v>
      </c>
      <c r="R748" s="75"/>
      <c r="S748" s="80">
        <f t="shared" si="173"/>
        <v>0</v>
      </c>
      <c r="T748" s="1"/>
    </row>
    <row r="749" spans="2:20" customFormat="1" x14ac:dyDescent="0.25">
      <c r="B749" s="20">
        <f t="shared" si="176"/>
        <v>716</v>
      </c>
      <c r="C749" s="71">
        <f t="shared" si="177"/>
        <v>8</v>
      </c>
      <c r="D749" s="16">
        <f t="shared" si="171"/>
        <v>2078</v>
      </c>
      <c r="E749" s="17">
        <f t="shared" si="178"/>
        <v>65228</v>
      </c>
      <c r="F749" s="1">
        <f t="shared" si="179"/>
        <v>0</v>
      </c>
      <c r="G749" s="1">
        <f t="shared" si="180"/>
        <v>0</v>
      </c>
      <c r="H749" s="1"/>
      <c r="I749" s="1">
        <f t="shared" si="181"/>
        <v>0</v>
      </c>
      <c r="J749" s="1">
        <f t="shared" si="182"/>
        <v>0</v>
      </c>
      <c r="K749" s="1">
        <f t="shared" si="183"/>
        <v>0</v>
      </c>
      <c r="L749" s="1"/>
      <c r="M749" s="74">
        <f t="shared" si="172"/>
        <v>0</v>
      </c>
      <c r="N749" s="1">
        <f t="shared" si="184"/>
        <v>0</v>
      </c>
      <c r="O749" s="1">
        <f t="shared" si="185"/>
        <v>0</v>
      </c>
      <c r="P749" s="16">
        <f t="shared" si="174"/>
        <v>60</v>
      </c>
      <c r="Q749" s="86">
        <f t="shared" si="175"/>
        <v>0</v>
      </c>
      <c r="R749" s="75"/>
      <c r="S749" s="80">
        <f t="shared" si="173"/>
        <v>0</v>
      </c>
      <c r="T749" s="1"/>
    </row>
    <row r="750" spans="2:20" customFormat="1" x14ac:dyDescent="0.25">
      <c r="B750" s="20">
        <f t="shared" si="176"/>
        <v>717</v>
      </c>
      <c r="C750" s="71">
        <f t="shared" si="177"/>
        <v>9</v>
      </c>
      <c r="D750" s="16">
        <f t="shared" si="171"/>
        <v>2078</v>
      </c>
      <c r="E750" s="17">
        <f t="shared" si="178"/>
        <v>65259</v>
      </c>
      <c r="F750" s="1">
        <f t="shared" si="179"/>
        <v>0</v>
      </c>
      <c r="G750" s="1">
        <f t="shared" si="180"/>
        <v>0</v>
      </c>
      <c r="H750" s="1"/>
      <c r="I750" s="1">
        <f t="shared" si="181"/>
        <v>0</v>
      </c>
      <c r="J750" s="1">
        <f t="shared" si="182"/>
        <v>0</v>
      </c>
      <c r="K750" s="1">
        <f t="shared" si="183"/>
        <v>0</v>
      </c>
      <c r="L750" s="1"/>
      <c r="M750" s="74">
        <f t="shared" si="172"/>
        <v>0</v>
      </c>
      <c r="N750" s="1">
        <f t="shared" si="184"/>
        <v>0</v>
      </c>
      <c r="O750" s="1">
        <f t="shared" si="185"/>
        <v>0</v>
      </c>
      <c r="P750" s="16">
        <f t="shared" si="174"/>
        <v>60</v>
      </c>
      <c r="Q750" s="86">
        <f t="shared" si="175"/>
        <v>0</v>
      </c>
      <c r="R750" s="75"/>
      <c r="S750" s="80">
        <f t="shared" si="173"/>
        <v>0</v>
      </c>
      <c r="T750" s="1"/>
    </row>
    <row r="751" spans="2:20" customFormat="1" x14ac:dyDescent="0.25">
      <c r="B751" s="20">
        <f t="shared" si="176"/>
        <v>718</v>
      </c>
      <c r="C751" s="71">
        <f t="shared" si="177"/>
        <v>10</v>
      </c>
      <c r="D751" s="16">
        <f t="shared" si="171"/>
        <v>2078</v>
      </c>
      <c r="E751" s="17">
        <f t="shared" si="178"/>
        <v>65289</v>
      </c>
      <c r="F751" s="1">
        <f t="shared" si="179"/>
        <v>0</v>
      </c>
      <c r="G751" s="1">
        <f t="shared" si="180"/>
        <v>0</v>
      </c>
      <c r="H751" s="1"/>
      <c r="I751" s="1">
        <f t="shared" si="181"/>
        <v>0</v>
      </c>
      <c r="J751" s="1">
        <f t="shared" si="182"/>
        <v>0</v>
      </c>
      <c r="K751" s="1">
        <f t="shared" si="183"/>
        <v>0</v>
      </c>
      <c r="L751" s="1"/>
      <c r="M751" s="74">
        <f t="shared" si="172"/>
        <v>0</v>
      </c>
      <c r="N751" s="1">
        <f t="shared" si="184"/>
        <v>0</v>
      </c>
      <c r="O751" s="1">
        <f t="shared" si="185"/>
        <v>0</v>
      </c>
      <c r="P751" s="16">
        <f t="shared" si="174"/>
        <v>60</v>
      </c>
      <c r="Q751" s="86">
        <f t="shared" si="175"/>
        <v>0</v>
      </c>
      <c r="R751" s="75"/>
      <c r="S751" s="80">
        <f t="shared" si="173"/>
        <v>0</v>
      </c>
      <c r="T751" s="1"/>
    </row>
    <row r="752" spans="2:20" customFormat="1" x14ac:dyDescent="0.25">
      <c r="B752" s="20">
        <f t="shared" si="176"/>
        <v>719</v>
      </c>
      <c r="C752" s="71">
        <f t="shared" si="177"/>
        <v>11</v>
      </c>
      <c r="D752" s="16">
        <f t="shared" si="171"/>
        <v>2078</v>
      </c>
      <c r="E752" s="17">
        <f t="shared" si="178"/>
        <v>65320</v>
      </c>
      <c r="F752" s="1">
        <f t="shared" si="179"/>
        <v>0</v>
      </c>
      <c r="G752" s="1">
        <f t="shared" si="180"/>
        <v>0</v>
      </c>
      <c r="H752" s="1"/>
      <c r="I752" s="1">
        <f t="shared" si="181"/>
        <v>0</v>
      </c>
      <c r="J752" s="1">
        <f t="shared" si="182"/>
        <v>0</v>
      </c>
      <c r="K752" s="1">
        <f t="shared" si="183"/>
        <v>0</v>
      </c>
      <c r="L752" s="1"/>
      <c r="M752" s="74">
        <f t="shared" si="172"/>
        <v>0</v>
      </c>
      <c r="N752" s="1">
        <f t="shared" si="184"/>
        <v>0</v>
      </c>
      <c r="O752" s="1">
        <f t="shared" si="185"/>
        <v>0</v>
      </c>
      <c r="P752" s="16">
        <f t="shared" si="174"/>
        <v>60</v>
      </c>
      <c r="Q752" s="86">
        <f t="shared" si="175"/>
        <v>0</v>
      </c>
      <c r="R752" s="75"/>
      <c r="S752" s="80">
        <f t="shared" si="173"/>
        <v>0</v>
      </c>
      <c r="T752" s="1"/>
    </row>
    <row r="753" spans="2:20" customFormat="1" x14ac:dyDescent="0.25">
      <c r="B753" s="20">
        <f t="shared" si="176"/>
        <v>720</v>
      </c>
      <c r="C753" s="71">
        <f t="shared" si="177"/>
        <v>12</v>
      </c>
      <c r="D753" s="16">
        <f t="shared" si="171"/>
        <v>2078</v>
      </c>
      <c r="E753" s="17">
        <f t="shared" si="178"/>
        <v>65350</v>
      </c>
      <c r="F753" s="1">
        <f t="shared" si="179"/>
        <v>0</v>
      </c>
      <c r="G753" s="1">
        <f t="shared" si="180"/>
        <v>0</v>
      </c>
      <c r="H753" s="1"/>
      <c r="I753" s="1">
        <f t="shared" si="181"/>
        <v>0</v>
      </c>
      <c r="J753" s="1">
        <f t="shared" si="182"/>
        <v>0</v>
      </c>
      <c r="K753" s="1">
        <f t="shared" si="183"/>
        <v>0</v>
      </c>
      <c r="L753" s="1"/>
      <c r="M753" s="74">
        <f t="shared" si="172"/>
        <v>0</v>
      </c>
      <c r="N753" s="1">
        <f t="shared" si="184"/>
        <v>0</v>
      </c>
      <c r="O753" s="1">
        <f t="shared" si="185"/>
        <v>0</v>
      </c>
      <c r="P753" s="16">
        <f t="shared" si="174"/>
        <v>60</v>
      </c>
      <c r="Q753" s="86">
        <f t="shared" si="175"/>
        <v>0</v>
      </c>
      <c r="R753" s="75"/>
      <c r="S753" s="80">
        <f t="shared" si="173"/>
        <v>0</v>
      </c>
      <c r="T753" s="1"/>
    </row>
    <row r="754" spans="2:20" customFormat="1" x14ac:dyDescent="0.25">
      <c r="B754" s="20">
        <f t="shared" si="176"/>
        <v>721</v>
      </c>
      <c r="C754" s="71">
        <f t="shared" si="177"/>
        <v>1</v>
      </c>
      <c r="D754" s="16">
        <f t="shared" si="171"/>
        <v>2079</v>
      </c>
      <c r="E754" s="17">
        <f t="shared" si="178"/>
        <v>65381</v>
      </c>
      <c r="F754" s="1">
        <f t="shared" si="179"/>
        <v>0</v>
      </c>
      <c r="G754" s="1">
        <f t="shared" si="180"/>
        <v>0</v>
      </c>
      <c r="H754" s="1"/>
      <c r="I754" s="1">
        <f t="shared" si="181"/>
        <v>0</v>
      </c>
      <c r="J754" s="1">
        <f t="shared" si="182"/>
        <v>0</v>
      </c>
      <c r="K754" s="1">
        <f t="shared" si="183"/>
        <v>0</v>
      </c>
      <c r="L754" s="1"/>
      <c r="M754" s="74">
        <f t="shared" si="172"/>
        <v>0</v>
      </c>
      <c r="N754" s="1">
        <f t="shared" si="184"/>
        <v>0</v>
      </c>
      <c r="O754" s="1">
        <f t="shared" si="185"/>
        <v>0</v>
      </c>
      <c r="P754" s="16">
        <f t="shared" si="174"/>
        <v>61</v>
      </c>
      <c r="Q754" s="86">
        <f t="shared" si="175"/>
        <v>0</v>
      </c>
      <c r="R754" s="75"/>
      <c r="S754" s="80">
        <f t="shared" si="173"/>
        <v>0</v>
      </c>
      <c r="T754" s="1"/>
    </row>
    <row r="755" spans="2:20" customFormat="1" x14ac:dyDescent="0.25">
      <c r="B755" s="20">
        <f t="shared" si="176"/>
        <v>722</v>
      </c>
      <c r="C755" s="71">
        <f t="shared" si="177"/>
        <v>2</v>
      </c>
      <c r="D755" s="16">
        <f t="shared" si="171"/>
        <v>2079</v>
      </c>
      <c r="E755" s="17">
        <f t="shared" si="178"/>
        <v>65412</v>
      </c>
      <c r="F755" s="1">
        <f t="shared" si="179"/>
        <v>0</v>
      </c>
      <c r="G755" s="1">
        <f t="shared" si="180"/>
        <v>0</v>
      </c>
      <c r="H755" s="1"/>
      <c r="I755" s="1">
        <f t="shared" si="181"/>
        <v>0</v>
      </c>
      <c r="J755" s="1">
        <f t="shared" si="182"/>
        <v>0</v>
      </c>
      <c r="K755" s="1">
        <f t="shared" si="183"/>
        <v>0</v>
      </c>
      <c r="L755" s="1"/>
      <c r="M755" s="74">
        <f t="shared" si="172"/>
        <v>0</v>
      </c>
      <c r="N755" s="1">
        <f t="shared" si="184"/>
        <v>0</v>
      </c>
      <c r="O755" s="1">
        <f t="shared" si="185"/>
        <v>0</v>
      </c>
      <c r="P755" s="16">
        <f t="shared" si="174"/>
        <v>61</v>
      </c>
      <c r="Q755" s="86">
        <f t="shared" si="175"/>
        <v>0</v>
      </c>
      <c r="R755" s="75"/>
      <c r="S755" s="80">
        <f t="shared" si="173"/>
        <v>0</v>
      </c>
      <c r="T755" s="1"/>
    </row>
    <row r="756" spans="2:20" customFormat="1" x14ac:dyDescent="0.25">
      <c r="B756" s="20">
        <f t="shared" si="176"/>
        <v>723</v>
      </c>
      <c r="C756" s="71">
        <f t="shared" si="177"/>
        <v>3</v>
      </c>
      <c r="D756" s="16">
        <f t="shared" si="171"/>
        <v>2079</v>
      </c>
      <c r="E756" s="17">
        <f t="shared" si="178"/>
        <v>65440</v>
      </c>
      <c r="F756" s="1">
        <f t="shared" si="179"/>
        <v>0</v>
      </c>
      <c r="G756" s="1">
        <f t="shared" si="180"/>
        <v>0</v>
      </c>
      <c r="H756" s="1"/>
      <c r="I756" s="1">
        <f t="shared" si="181"/>
        <v>0</v>
      </c>
      <c r="J756" s="1">
        <f t="shared" si="182"/>
        <v>0</v>
      </c>
      <c r="K756" s="1">
        <f t="shared" si="183"/>
        <v>0</v>
      </c>
      <c r="L756" s="1"/>
      <c r="M756" s="74">
        <f t="shared" si="172"/>
        <v>0</v>
      </c>
      <c r="N756" s="1">
        <f t="shared" si="184"/>
        <v>0</v>
      </c>
      <c r="O756" s="1">
        <f t="shared" si="185"/>
        <v>0</v>
      </c>
      <c r="P756" s="16">
        <f t="shared" si="174"/>
        <v>61</v>
      </c>
      <c r="Q756" s="86">
        <f t="shared" si="175"/>
        <v>0</v>
      </c>
      <c r="R756" s="75"/>
      <c r="S756" s="80">
        <f t="shared" si="173"/>
        <v>0</v>
      </c>
      <c r="T756" s="1"/>
    </row>
    <row r="757" spans="2:20" customFormat="1" x14ac:dyDescent="0.25">
      <c r="B757" s="20">
        <f t="shared" si="176"/>
        <v>724</v>
      </c>
      <c r="C757" s="71">
        <f t="shared" si="177"/>
        <v>4</v>
      </c>
      <c r="D757" s="16">
        <f t="shared" si="171"/>
        <v>2079</v>
      </c>
      <c r="E757" s="17">
        <f t="shared" si="178"/>
        <v>65471</v>
      </c>
      <c r="F757" s="1">
        <f t="shared" si="179"/>
        <v>0</v>
      </c>
      <c r="G757" s="1">
        <f t="shared" si="180"/>
        <v>0</v>
      </c>
      <c r="H757" s="1"/>
      <c r="I757" s="1">
        <f t="shared" si="181"/>
        <v>0</v>
      </c>
      <c r="J757" s="1">
        <f t="shared" si="182"/>
        <v>0</v>
      </c>
      <c r="K757" s="1">
        <f t="shared" si="183"/>
        <v>0</v>
      </c>
      <c r="L757" s="1"/>
      <c r="M757" s="74">
        <f t="shared" si="172"/>
        <v>0</v>
      </c>
      <c r="N757" s="1">
        <f t="shared" si="184"/>
        <v>0</v>
      </c>
      <c r="O757" s="1">
        <f t="shared" si="185"/>
        <v>0</v>
      </c>
      <c r="P757" s="16">
        <f t="shared" si="174"/>
        <v>61</v>
      </c>
      <c r="Q757" s="86">
        <f t="shared" si="175"/>
        <v>0</v>
      </c>
      <c r="R757" s="75"/>
      <c r="S757" s="80">
        <f t="shared" si="173"/>
        <v>0</v>
      </c>
      <c r="T757" s="1"/>
    </row>
    <row r="758" spans="2:20" customFormat="1" x14ac:dyDescent="0.25">
      <c r="B758" s="20">
        <f t="shared" si="176"/>
        <v>725</v>
      </c>
      <c r="C758" s="71">
        <f t="shared" si="177"/>
        <v>5</v>
      </c>
      <c r="D758" s="16">
        <f t="shared" si="171"/>
        <v>2079</v>
      </c>
      <c r="E758" s="17">
        <f t="shared" si="178"/>
        <v>65501</v>
      </c>
      <c r="F758" s="1">
        <f t="shared" si="179"/>
        <v>0</v>
      </c>
      <c r="G758" s="1">
        <f t="shared" si="180"/>
        <v>0</v>
      </c>
      <c r="H758" s="1"/>
      <c r="I758" s="1">
        <f t="shared" si="181"/>
        <v>0</v>
      </c>
      <c r="J758" s="1">
        <f t="shared" si="182"/>
        <v>0</v>
      </c>
      <c r="K758" s="1">
        <f t="shared" si="183"/>
        <v>0</v>
      </c>
      <c r="L758" s="1"/>
      <c r="M758" s="74">
        <f t="shared" si="172"/>
        <v>0</v>
      </c>
      <c r="N758" s="1">
        <f t="shared" si="184"/>
        <v>0</v>
      </c>
      <c r="O758" s="1">
        <f t="shared" si="185"/>
        <v>0</v>
      </c>
      <c r="P758" s="16">
        <f t="shared" si="174"/>
        <v>61</v>
      </c>
      <c r="Q758" s="86">
        <f t="shared" si="175"/>
        <v>0</v>
      </c>
      <c r="R758" s="75"/>
      <c r="S758" s="80">
        <f t="shared" si="173"/>
        <v>0</v>
      </c>
      <c r="T758" s="1"/>
    </row>
    <row r="759" spans="2:20" customFormat="1" x14ac:dyDescent="0.25">
      <c r="B759" s="20">
        <f t="shared" si="176"/>
        <v>726</v>
      </c>
      <c r="C759" s="71">
        <f t="shared" si="177"/>
        <v>6</v>
      </c>
      <c r="D759" s="16">
        <f t="shared" si="171"/>
        <v>2079</v>
      </c>
      <c r="E759" s="17">
        <f t="shared" si="178"/>
        <v>65532</v>
      </c>
      <c r="F759" s="1">
        <f t="shared" si="179"/>
        <v>0</v>
      </c>
      <c r="G759" s="1">
        <f t="shared" si="180"/>
        <v>0</v>
      </c>
      <c r="H759" s="1"/>
      <c r="I759" s="1">
        <f t="shared" si="181"/>
        <v>0</v>
      </c>
      <c r="J759" s="1">
        <f t="shared" si="182"/>
        <v>0</v>
      </c>
      <c r="K759" s="1">
        <f t="shared" si="183"/>
        <v>0</v>
      </c>
      <c r="L759" s="1"/>
      <c r="M759" s="74">
        <f t="shared" si="172"/>
        <v>0</v>
      </c>
      <c r="N759" s="1">
        <f t="shared" si="184"/>
        <v>0</v>
      </c>
      <c r="O759" s="1">
        <f t="shared" si="185"/>
        <v>0</v>
      </c>
      <c r="P759" s="16">
        <f t="shared" si="174"/>
        <v>61</v>
      </c>
      <c r="Q759" s="86">
        <f t="shared" si="175"/>
        <v>0</v>
      </c>
      <c r="R759" s="75"/>
      <c r="S759" s="80">
        <f t="shared" si="173"/>
        <v>0</v>
      </c>
      <c r="T759" s="1"/>
    </row>
    <row r="760" spans="2:20" customFormat="1" x14ac:dyDescent="0.25">
      <c r="B760" s="20">
        <f t="shared" si="176"/>
        <v>727</v>
      </c>
      <c r="C760" s="71">
        <f t="shared" si="177"/>
        <v>7</v>
      </c>
      <c r="D760" s="16">
        <f t="shared" si="171"/>
        <v>2079</v>
      </c>
      <c r="E760" s="17">
        <f t="shared" si="178"/>
        <v>65562</v>
      </c>
      <c r="F760" s="1">
        <f t="shared" si="179"/>
        <v>0</v>
      </c>
      <c r="G760" s="1">
        <f t="shared" si="180"/>
        <v>0</v>
      </c>
      <c r="H760" s="1"/>
      <c r="I760" s="1">
        <f t="shared" si="181"/>
        <v>0</v>
      </c>
      <c r="J760" s="1">
        <f t="shared" si="182"/>
        <v>0</v>
      </c>
      <c r="K760" s="1">
        <f t="shared" si="183"/>
        <v>0</v>
      </c>
      <c r="L760" s="1"/>
      <c r="M760" s="74">
        <f t="shared" si="172"/>
        <v>0</v>
      </c>
      <c r="N760" s="1">
        <f t="shared" si="184"/>
        <v>0</v>
      </c>
      <c r="O760" s="1">
        <f t="shared" si="185"/>
        <v>0</v>
      </c>
      <c r="P760" s="16">
        <f t="shared" si="174"/>
        <v>61</v>
      </c>
      <c r="Q760" s="86">
        <f t="shared" si="175"/>
        <v>0</v>
      </c>
      <c r="R760" s="75"/>
      <c r="S760" s="80">
        <f t="shared" si="173"/>
        <v>0</v>
      </c>
      <c r="T760" s="1"/>
    </row>
    <row r="761" spans="2:20" customFormat="1" x14ac:dyDescent="0.25">
      <c r="B761" s="20">
        <f t="shared" si="176"/>
        <v>728</v>
      </c>
      <c r="C761" s="71">
        <f t="shared" si="177"/>
        <v>8</v>
      </c>
      <c r="D761" s="16">
        <f t="shared" si="171"/>
        <v>2079</v>
      </c>
      <c r="E761" s="17">
        <f t="shared" si="178"/>
        <v>65593</v>
      </c>
      <c r="F761" s="1">
        <f t="shared" si="179"/>
        <v>0</v>
      </c>
      <c r="G761" s="1">
        <f t="shared" si="180"/>
        <v>0</v>
      </c>
      <c r="H761" s="1"/>
      <c r="I761" s="1">
        <f t="shared" si="181"/>
        <v>0</v>
      </c>
      <c r="J761" s="1">
        <f t="shared" si="182"/>
        <v>0</v>
      </c>
      <c r="K761" s="1">
        <f t="shared" si="183"/>
        <v>0</v>
      </c>
      <c r="L761" s="1"/>
      <c r="M761" s="74">
        <f t="shared" si="172"/>
        <v>0</v>
      </c>
      <c r="N761" s="1">
        <f t="shared" si="184"/>
        <v>0</v>
      </c>
      <c r="O761" s="1">
        <f t="shared" si="185"/>
        <v>0</v>
      </c>
      <c r="P761" s="16">
        <f t="shared" si="174"/>
        <v>61</v>
      </c>
      <c r="Q761" s="86">
        <f t="shared" si="175"/>
        <v>0</v>
      </c>
      <c r="R761" s="75"/>
      <c r="S761" s="80">
        <f t="shared" si="173"/>
        <v>0</v>
      </c>
      <c r="T761" s="1"/>
    </row>
    <row r="762" spans="2:20" customFormat="1" x14ac:dyDescent="0.25">
      <c r="B762" s="20">
        <f t="shared" si="176"/>
        <v>729</v>
      </c>
      <c r="C762" s="71">
        <f t="shared" si="177"/>
        <v>9</v>
      </c>
      <c r="D762" s="16">
        <f t="shared" ref="D762:D825" si="186">IF(AND(C762=1, B762&gt;1),D761+1,D761)</f>
        <v>2079</v>
      </c>
      <c r="E762" s="17">
        <f t="shared" si="178"/>
        <v>65624</v>
      </c>
      <c r="F762" s="1">
        <f t="shared" si="179"/>
        <v>0</v>
      </c>
      <c r="G762" s="1">
        <f t="shared" si="180"/>
        <v>0</v>
      </c>
      <c r="H762" s="1"/>
      <c r="I762" s="1">
        <f t="shared" si="181"/>
        <v>0</v>
      </c>
      <c r="J762" s="1">
        <f t="shared" si="182"/>
        <v>0</v>
      </c>
      <c r="K762" s="1">
        <f t="shared" si="183"/>
        <v>0</v>
      </c>
      <c r="L762" s="1"/>
      <c r="M762" s="74">
        <f t="shared" ref="M762:M825" si="187">IF(O761&gt;$N$14,IF(O761&gt;=(I762+$N$14),$N$14,(O761-I762)),0)</f>
        <v>0</v>
      </c>
      <c r="N762" s="1">
        <f t="shared" si="184"/>
        <v>0</v>
      </c>
      <c r="O762" s="1">
        <f t="shared" si="185"/>
        <v>0</v>
      </c>
      <c r="P762" s="16">
        <f t="shared" si="174"/>
        <v>61</v>
      </c>
      <c r="Q762" s="86">
        <f t="shared" si="175"/>
        <v>0</v>
      </c>
      <c r="R762" s="75"/>
      <c r="S762" s="80">
        <f t="shared" ref="S762:S825" si="188">F762+I762+M762</f>
        <v>0</v>
      </c>
      <c r="T762" s="1"/>
    </row>
    <row r="763" spans="2:20" customFormat="1" x14ac:dyDescent="0.25">
      <c r="B763" s="20">
        <f t="shared" si="176"/>
        <v>730</v>
      </c>
      <c r="C763" s="71">
        <f t="shared" si="177"/>
        <v>10</v>
      </c>
      <c r="D763" s="16">
        <f t="shared" si="186"/>
        <v>2079</v>
      </c>
      <c r="E763" s="17">
        <f t="shared" si="178"/>
        <v>65654</v>
      </c>
      <c r="F763" s="1">
        <f t="shared" si="179"/>
        <v>0</v>
      </c>
      <c r="G763" s="1">
        <f t="shared" si="180"/>
        <v>0</v>
      </c>
      <c r="H763" s="1"/>
      <c r="I763" s="1">
        <f t="shared" si="181"/>
        <v>0</v>
      </c>
      <c r="J763" s="1">
        <f t="shared" si="182"/>
        <v>0</v>
      </c>
      <c r="K763" s="1">
        <f t="shared" si="183"/>
        <v>0</v>
      </c>
      <c r="L763" s="1"/>
      <c r="M763" s="74">
        <f t="shared" si="187"/>
        <v>0</v>
      </c>
      <c r="N763" s="1">
        <f t="shared" si="184"/>
        <v>0</v>
      </c>
      <c r="O763" s="1">
        <f t="shared" si="185"/>
        <v>0</v>
      </c>
      <c r="P763" s="16">
        <f t="shared" si="174"/>
        <v>61</v>
      </c>
      <c r="Q763" s="86">
        <f t="shared" si="175"/>
        <v>0</v>
      </c>
      <c r="R763" s="75"/>
      <c r="S763" s="80">
        <f t="shared" si="188"/>
        <v>0</v>
      </c>
      <c r="T763" s="1"/>
    </row>
    <row r="764" spans="2:20" customFormat="1" x14ac:dyDescent="0.25">
      <c r="B764" s="20">
        <f t="shared" si="176"/>
        <v>731</v>
      </c>
      <c r="C764" s="71">
        <f t="shared" si="177"/>
        <v>11</v>
      </c>
      <c r="D764" s="16">
        <f t="shared" si="186"/>
        <v>2079</v>
      </c>
      <c r="E764" s="17">
        <f t="shared" si="178"/>
        <v>65685</v>
      </c>
      <c r="F764" s="1">
        <f t="shared" si="179"/>
        <v>0</v>
      </c>
      <c r="G764" s="1">
        <f t="shared" si="180"/>
        <v>0</v>
      </c>
      <c r="H764" s="1"/>
      <c r="I764" s="1">
        <f t="shared" si="181"/>
        <v>0</v>
      </c>
      <c r="J764" s="1">
        <f t="shared" si="182"/>
        <v>0</v>
      </c>
      <c r="K764" s="1">
        <f t="shared" si="183"/>
        <v>0</v>
      </c>
      <c r="L764" s="1"/>
      <c r="M764" s="74">
        <f t="shared" si="187"/>
        <v>0</v>
      </c>
      <c r="N764" s="1">
        <f t="shared" si="184"/>
        <v>0</v>
      </c>
      <c r="O764" s="1">
        <f t="shared" si="185"/>
        <v>0</v>
      </c>
      <c r="P764" s="16">
        <f t="shared" si="174"/>
        <v>61</v>
      </c>
      <c r="Q764" s="86">
        <f t="shared" si="175"/>
        <v>0</v>
      </c>
      <c r="R764" s="75"/>
      <c r="S764" s="80">
        <f t="shared" si="188"/>
        <v>0</v>
      </c>
      <c r="T764" s="1"/>
    </row>
    <row r="765" spans="2:20" customFormat="1" x14ac:dyDescent="0.25">
      <c r="B765" s="20">
        <f t="shared" si="176"/>
        <v>732</v>
      </c>
      <c r="C765" s="71">
        <f t="shared" si="177"/>
        <v>12</v>
      </c>
      <c r="D765" s="16">
        <f t="shared" si="186"/>
        <v>2079</v>
      </c>
      <c r="E765" s="17">
        <f t="shared" si="178"/>
        <v>65715</v>
      </c>
      <c r="F765" s="1">
        <f t="shared" si="179"/>
        <v>0</v>
      </c>
      <c r="G765" s="1">
        <f t="shared" si="180"/>
        <v>0</v>
      </c>
      <c r="H765" s="1"/>
      <c r="I765" s="1">
        <f t="shared" si="181"/>
        <v>0</v>
      </c>
      <c r="J765" s="1">
        <f t="shared" si="182"/>
        <v>0</v>
      </c>
      <c r="K765" s="1">
        <f t="shared" si="183"/>
        <v>0</v>
      </c>
      <c r="L765" s="1"/>
      <c r="M765" s="74">
        <f t="shared" si="187"/>
        <v>0</v>
      </c>
      <c r="N765" s="1">
        <f t="shared" si="184"/>
        <v>0</v>
      </c>
      <c r="O765" s="1">
        <f t="shared" si="185"/>
        <v>0</v>
      </c>
      <c r="P765" s="16">
        <f t="shared" si="174"/>
        <v>61</v>
      </c>
      <c r="Q765" s="86">
        <f t="shared" si="175"/>
        <v>0</v>
      </c>
      <c r="R765" s="75"/>
      <c r="S765" s="80">
        <f t="shared" si="188"/>
        <v>0</v>
      </c>
      <c r="T765" s="1"/>
    </row>
    <row r="766" spans="2:20" customFormat="1" x14ac:dyDescent="0.25">
      <c r="B766" s="20">
        <f t="shared" si="176"/>
        <v>733</v>
      </c>
      <c r="C766" s="71">
        <f t="shared" si="177"/>
        <v>1</v>
      </c>
      <c r="D766" s="16">
        <f t="shared" si="186"/>
        <v>2080</v>
      </c>
      <c r="E766" s="17">
        <f t="shared" si="178"/>
        <v>65746</v>
      </c>
      <c r="F766" s="1">
        <f t="shared" si="179"/>
        <v>0</v>
      </c>
      <c r="G766" s="1">
        <f t="shared" si="180"/>
        <v>0</v>
      </c>
      <c r="H766" s="1"/>
      <c r="I766" s="1">
        <f t="shared" si="181"/>
        <v>0</v>
      </c>
      <c r="J766" s="1">
        <f t="shared" si="182"/>
        <v>0</v>
      </c>
      <c r="K766" s="1">
        <f t="shared" si="183"/>
        <v>0</v>
      </c>
      <c r="L766" s="1"/>
      <c r="M766" s="74">
        <f t="shared" si="187"/>
        <v>0</v>
      </c>
      <c r="N766" s="1">
        <f t="shared" si="184"/>
        <v>0</v>
      </c>
      <c r="O766" s="1">
        <f t="shared" si="185"/>
        <v>0</v>
      </c>
      <c r="P766" s="16">
        <f t="shared" si="174"/>
        <v>62</v>
      </c>
      <c r="Q766" s="86">
        <f t="shared" si="175"/>
        <v>0</v>
      </c>
      <c r="R766" s="75"/>
      <c r="S766" s="80">
        <f t="shared" si="188"/>
        <v>0</v>
      </c>
      <c r="T766" s="1"/>
    </row>
    <row r="767" spans="2:20" customFormat="1" x14ac:dyDescent="0.25">
      <c r="B767" s="20">
        <f t="shared" si="176"/>
        <v>734</v>
      </c>
      <c r="C767" s="71">
        <f t="shared" si="177"/>
        <v>2</v>
      </c>
      <c r="D767" s="16">
        <f t="shared" si="186"/>
        <v>2080</v>
      </c>
      <c r="E767" s="17">
        <f t="shared" si="178"/>
        <v>65777</v>
      </c>
      <c r="F767" s="1">
        <f t="shared" si="179"/>
        <v>0</v>
      </c>
      <c r="G767" s="1">
        <f t="shared" si="180"/>
        <v>0</v>
      </c>
      <c r="H767" s="1"/>
      <c r="I767" s="1">
        <f t="shared" si="181"/>
        <v>0</v>
      </c>
      <c r="J767" s="1">
        <f t="shared" si="182"/>
        <v>0</v>
      </c>
      <c r="K767" s="1">
        <f t="shared" si="183"/>
        <v>0</v>
      </c>
      <c r="L767" s="1"/>
      <c r="M767" s="74">
        <f t="shared" si="187"/>
        <v>0</v>
      </c>
      <c r="N767" s="1">
        <f t="shared" si="184"/>
        <v>0</v>
      </c>
      <c r="O767" s="1">
        <f t="shared" si="185"/>
        <v>0</v>
      </c>
      <c r="P767" s="16">
        <f t="shared" si="174"/>
        <v>62</v>
      </c>
      <c r="Q767" s="86">
        <f t="shared" si="175"/>
        <v>0</v>
      </c>
      <c r="R767" s="75"/>
      <c r="S767" s="80">
        <f t="shared" si="188"/>
        <v>0</v>
      </c>
      <c r="T767" s="1"/>
    </row>
    <row r="768" spans="2:20" customFormat="1" x14ac:dyDescent="0.25">
      <c r="B768" s="20">
        <f t="shared" si="176"/>
        <v>735</v>
      </c>
      <c r="C768" s="71">
        <f t="shared" si="177"/>
        <v>3</v>
      </c>
      <c r="D768" s="16">
        <f t="shared" si="186"/>
        <v>2080</v>
      </c>
      <c r="E768" s="17">
        <f t="shared" si="178"/>
        <v>65806</v>
      </c>
      <c r="F768" s="1">
        <f t="shared" si="179"/>
        <v>0</v>
      </c>
      <c r="G768" s="1">
        <f t="shared" si="180"/>
        <v>0</v>
      </c>
      <c r="H768" s="1"/>
      <c r="I768" s="1">
        <f t="shared" si="181"/>
        <v>0</v>
      </c>
      <c r="J768" s="1">
        <f t="shared" si="182"/>
        <v>0</v>
      </c>
      <c r="K768" s="1">
        <f t="shared" si="183"/>
        <v>0</v>
      </c>
      <c r="L768" s="1"/>
      <c r="M768" s="74">
        <f t="shared" si="187"/>
        <v>0</v>
      </c>
      <c r="N768" s="1">
        <f t="shared" si="184"/>
        <v>0</v>
      </c>
      <c r="O768" s="1">
        <f t="shared" si="185"/>
        <v>0</v>
      </c>
      <c r="P768" s="16">
        <f t="shared" si="174"/>
        <v>62</v>
      </c>
      <c r="Q768" s="86">
        <f t="shared" si="175"/>
        <v>0</v>
      </c>
      <c r="R768" s="75"/>
      <c r="S768" s="80">
        <f t="shared" si="188"/>
        <v>0</v>
      </c>
      <c r="T768" s="1"/>
    </row>
    <row r="769" spans="2:20" customFormat="1" x14ac:dyDescent="0.25">
      <c r="B769" s="20">
        <f t="shared" si="176"/>
        <v>736</v>
      </c>
      <c r="C769" s="71">
        <f t="shared" si="177"/>
        <v>4</v>
      </c>
      <c r="D769" s="16">
        <f t="shared" si="186"/>
        <v>2080</v>
      </c>
      <c r="E769" s="17">
        <f t="shared" si="178"/>
        <v>65837</v>
      </c>
      <c r="F769" s="1">
        <f t="shared" si="179"/>
        <v>0</v>
      </c>
      <c r="G769" s="1">
        <f t="shared" si="180"/>
        <v>0</v>
      </c>
      <c r="H769" s="1"/>
      <c r="I769" s="1">
        <f t="shared" si="181"/>
        <v>0</v>
      </c>
      <c r="J769" s="1">
        <f t="shared" si="182"/>
        <v>0</v>
      </c>
      <c r="K769" s="1">
        <f t="shared" si="183"/>
        <v>0</v>
      </c>
      <c r="L769" s="1"/>
      <c r="M769" s="74">
        <f t="shared" si="187"/>
        <v>0</v>
      </c>
      <c r="N769" s="1">
        <f t="shared" si="184"/>
        <v>0</v>
      </c>
      <c r="O769" s="1">
        <f t="shared" si="185"/>
        <v>0</v>
      </c>
      <c r="P769" s="16">
        <f t="shared" si="174"/>
        <v>62</v>
      </c>
      <c r="Q769" s="86">
        <f t="shared" si="175"/>
        <v>0</v>
      </c>
      <c r="R769" s="75"/>
      <c r="S769" s="80">
        <f t="shared" si="188"/>
        <v>0</v>
      </c>
      <c r="T769" s="1"/>
    </row>
    <row r="770" spans="2:20" customFormat="1" x14ac:dyDescent="0.25">
      <c r="B770" s="20">
        <f t="shared" si="176"/>
        <v>737</v>
      </c>
      <c r="C770" s="71">
        <f t="shared" si="177"/>
        <v>5</v>
      </c>
      <c r="D770" s="16">
        <f t="shared" si="186"/>
        <v>2080</v>
      </c>
      <c r="E770" s="17">
        <f t="shared" si="178"/>
        <v>65867</v>
      </c>
      <c r="F770" s="1">
        <f t="shared" si="179"/>
        <v>0</v>
      </c>
      <c r="G770" s="1">
        <f t="shared" si="180"/>
        <v>0</v>
      </c>
      <c r="H770" s="1"/>
      <c r="I770" s="1">
        <f t="shared" si="181"/>
        <v>0</v>
      </c>
      <c r="J770" s="1">
        <f t="shared" si="182"/>
        <v>0</v>
      </c>
      <c r="K770" s="1">
        <f t="shared" si="183"/>
        <v>0</v>
      </c>
      <c r="L770" s="1"/>
      <c r="M770" s="74">
        <f t="shared" si="187"/>
        <v>0</v>
      </c>
      <c r="N770" s="1">
        <f t="shared" si="184"/>
        <v>0</v>
      </c>
      <c r="O770" s="1">
        <f t="shared" si="185"/>
        <v>0</v>
      </c>
      <c r="P770" s="16">
        <f t="shared" si="174"/>
        <v>62</v>
      </c>
      <c r="Q770" s="86">
        <f t="shared" si="175"/>
        <v>0</v>
      </c>
      <c r="R770" s="75"/>
      <c r="S770" s="80">
        <f t="shared" si="188"/>
        <v>0</v>
      </c>
      <c r="T770" s="1"/>
    </row>
    <row r="771" spans="2:20" customFormat="1" x14ac:dyDescent="0.25">
      <c r="B771" s="20">
        <f t="shared" si="176"/>
        <v>738</v>
      </c>
      <c r="C771" s="71">
        <f t="shared" si="177"/>
        <v>6</v>
      </c>
      <c r="D771" s="16">
        <f t="shared" si="186"/>
        <v>2080</v>
      </c>
      <c r="E771" s="17">
        <f t="shared" si="178"/>
        <v>65898</v>
      </c>
      <c r="F771" s="1">
        <f t="shared" si="179"/>
        <v>0</v>
      </c>
      <c r="G771" s="1">
        <f t="shared" si="180"/>
        <v>0</v>
      </c>
      <c r="H771" s="1"/>
      <c r="I771" s="1">
        <f t="shared" si="181"/>
        <v>0</v>
      </c>
      <c r="J771" s="1">
        <f t="shared" si="182"/>
        <v>0</v>
      </c>
      <c r="K771" s="1">
        <f t="shared" si="183"/>
        <v>0</v>
      </c>
      <c r="L771" s="1"/>
      <c r="M771" s="74">
        <f t="shared" si="187"/>
        <v>0</v>
      </c>
      <c r="N771" s="1">
        <f t="shared" si="184"/>
        <v>0</v>
      </c>
      <c r="O771" s="1">
        <f t="shared" si="185"/>
        <v>0</v>
      </c>
      <c r="P771" s="16">
        <f t="shared" si="174"/>
        <v>62</v>
      </c>
      <c r="Q771" s="86">
        <f t="shared" si="175"/>
        <v>0</v>
      </c>
      <c r="R771" s="75"/>
      <c r="S771" s="80">
        <f t="shared" si="188"/>
        <v>0</v>
      </c>
      <c r="T771" s="1"/>
    </row>
    <row r="772" spans="2:20" customFormat="1" x14ac:dyDescent="0.25">
      <c r="B772" s="20">
        <f t="shared" si="176"/>
        <v>739</v>
      </c>
      <c r="C772" s="71">
        <f t="shared" si="177"/>
        <v>7</v>
      </c>
      <c r="D772" s="16">
        <f t="shared" si="186"/>
        <v>2080</v>
      </c>
      <c r="E772" s="17">
        <f t="shared" si="178"/>
        <v>65928</v>
      </c>
      <c r="F772" s="1">
        <f t="shared" si="179"/>
        <v>0</v>
      </c>
      <c r="G772" s="1">
        <f t="shared" si="180"/>
        <v>0</v>
      </c>
      <c r="H772" s="1"/>
      <c r="I772" s="1">
        <f t="shared" si="181"/>
        <v>0</v>
      </c>
      <c r="J772" s="1">
        <f t="shared" si="182"/>
        <v>0</v>
      </c>
      <c r="K772" s="1">
        <f t="shared" si="183"/>
        <v>0</v>
      </c>
      <c r="L772" s="1"/>
      <c r="M772" s="74">
        <f t="shared" si="187"/>
        <v>0</v>
      </c>
      <c r="N772" s="1">
        <f t="shared" si="184"/>
        <v>0</v>
      </c>
      <c r="O772" s="1">
        <f t="shared" si="185"/>
        <v>0</v>
      </c>
      <c r="P772" s="16">
        <f t="shared" si="174"/>
        <v>62</v>
      </c>
      <c r="Q772" s="86">
        <f t="shared" si="175"/>
        <v>0</v>
      </c>
      <c r="R772" s="75"/>
      <c r="S772" s="80">
        <f t="shared" si="188"/>
        <v>0</v>
      </c>
      <c r="T772" s="1"/>
    </row>
    <row r="773" spans="2:20" customFormat="1" x14ac:dyDescent="0.25">
      <c r="B773" s="20">
        <f t="shared" si="176"/>
        <v>740</v>
      </c>
      <c r="C773" s="71">
        <f t="shared" si="177"/>
        <v>8</v>
      </c>
      <c r="D773" s="16">
        <f t="shared" si="186"/>
        <v>2080</v>
      </c>
      <c r="E773" s="17">
        <f t="shared" si="178"/>
        <v>65959</v>
      </c>
      <c r="F773" s="1">
        <f t="shared" si="179"/>
        <v>0</v>
      </c>
      <c r="G773" s="1">
        <f t="shared" si="180"/>
        <v>0</v>
      </c>
      <c r="H773" s="1"/>
      <c r="I773" s="1">
        <f t="shared" si="181"/>
        <v>0</v>
      </c>
      <c r="J773" s="1">
        <f t="shared" si="182"/>
        <v>0</v>
      </c>
      <c r="K773" s="1">
        <f t="shared" si="183"/>
        <v>0</v>
      </c>
      <c r="L773" s="1"/>
      <c r="M773" s="74">
        <f t="shared" si="187"/>
        <v>0</v>
      </c>
      <c r="N773" s="1">
        <f t="shared" si="184"/>
        <v>0</v>
      </c>
      <c r="O773" s="1">
        <f t="shared" si="185"/>
        <v>0</v>
      </c>
      <c r="P773" s="16">
        <f t="shared" si="174"/>
        <v>62</v>
      </c>
      <c r="Q773" s="86">
        <f t="shared" si="175"/>
        <v>0</v>
      </c>
      <c r="R773" s="75"/>
      <c r="S773" s="80">
        <f t="shared" si="188"/>
        <v>0</v>
      </c>
      <c r="T773" s="1"/>
    </row>
    <row r="774" spans="2:20" customFormat="1" x14ac:dyDescent="0.25">
      <c r="B774" s="20">
        <f t="shared" si="176"/>
        <v>741</v>
      </c>
      <c r="C774" s="71">
        <f t="shared" si="177"/>
        <v>9</v>
      </c>
      <c r="D774" s="16">
        <f t="shared" si="186"/>
        <v>2080</v>
      </c>
      <c r="E774" s="17">
        <f t="shared" si="178"/>
        <v>65990</v>
      </c>
      <c r="F774" s="1">
        <f t="shared" si="179"/>
        <v>0</v>
      </c>
      <c r="G774" s="1">
        <f t="shared" si="180"/>
        <v>0</v>
      </c>
      <c r="H774" s="1"/>
      <c r="I774" s="1">
        <f t="shared" si="181"/>
        <v>0</v>
      </c>
      <c r="J774" s="1">
        <f t="shared" si="182"/>
        <v>0</v>
      </c>
      <c r="K774" s="1">
        <f t="shared" si="183"/>
        <v>0</v>
      </c>
      <c r="L774" s="1"/>
      <c r="M774" s="74">
        <f t="shared" si="187"/>
        <v>0</v>
      </c>
      <c r="N774" s="1">
        <f t="shared" si="184"/>
        <v>0</v>
      </c>
      <c r="O774" s="1">
        <f t="shared" si="185"/>
        <v>0</v>
      </c>
      <c r="P774" s="16">
        <f t="shared" si="174"/>
        <v>62</v>
      </c>
      <c r="Q774" s="86">
        <f t="shared" si="175"/>
        <v>0</v>
      </c>
      <c r="R774" s="75"/>
      <c r="S774" s="80">
        <f t="shared" si="188"/>
        <v>0</v>
      </c>
      <c r="T774" s="1"/>
    </row>
    <row r="775" spans="2:20" customFormat="1" x14ac:dyDescent="0.25">
      <c r="B775" s="20">
        <f t="shared" si="176"/>
        <v>742</v>
      </c>
      <c r="C775" s="71">
        <f t="shared" si="177"/>
        <v>10</v>
      </c>
      <c r="D775" s="16">
        <f t="shared" si="186"/>
        <v>2080</v>
      </c>
      <c r="E775" s="17">
        <f t="shared" si="178"/>
        <v>66020</v>
      </c>
      <c r="F775" s="1">
        <f t="shared" si="179"/>
        <v>0</v>
      </c>
      <c r="G775" s="1">
        <f t="shared" si="180"/>
        <v>0</v>
      </c>
      <c r="H775" s="1"/>
      <c r="I775" s="1">
        <f t="shared" si="181"/>
        <v>0</v>
      </c>
      <c r="J775" s="1">
        <f t="shared" si="182"/>
        <v>0</v>
      </c>
      <c r="K775" s="1">
        <f t="shared" si="183"/>
        <v>0</v>
      </c>
      <c r="L775" s="1"/>
      <c r="M775" s="74">
        <f t="shared" si="187"/>
        <v>0</v>
      </c>
      <c r="N775" s="1">
        <f t="shared" si="184"/>
        <v>0</v>
      </c>
      <c r="O775" s="1">
        <f t="shared" si="185"/>
        <v>0</v>
      </c>
      <c r="P775" s="16">
        <f t="shared" si="174"/>
        <v>62</v>
      </c>
      <c r="Q775" s="86">
        <f t="shared" si="175"/>
        <v>0</v>
      </c>
      <c r="R775" s="75"/>
      <c r="S775" s="80">
        <f t="shared" si="188"/>
        <v>0</v>
      </c>
      <c r="T775" s="1"/>
    </row>
    <row r="776" spans="2:20" customFormat="1" x14ac:dyDescent="0.25">
      <c r="B776" s="20">
        <f t="shared" si="176"/>
        <v>743</v>
      </c>
      <c r="C776" s="71">
        <f t="shared" si="177"/>
        <v>11</v>
      </c>
      <c r="D776" s="16">
        <f t="shared" si="186"/>
        <v>2080</v>
      </c>
      <c r="E776" s="17">
        <f t="shared" si="178"/>
        <v>66051</v>
      </c>
      <c r="F776" s="1">
        <f t="shared" si="179"/>
        <v>0</v>
      </c>
      <c r="G776" s="1">
        <f t="shared" si="180"/>
        <v>0</v>
      </c>
      <c r="H776" s="1"/>
      <c r="I776" s="1">
        <f t="shared" si="181"/>
        <v>0</v>
      </c>
      <c r="J776" s="1">
        <f t="shared" si="182"/>
        <v>0</v>
      </c>
      <c r="K776" s="1">
        <f t="shared" si="183"/>
        <v>0</v>
      </c>
      <c r="L776" s="1"/>
      <c r="M776" s="74">
        <f t="shared" si="187"/>
        <v>0</v>
      </c>
      <c r="N776" s="1">
        <f t="shared" si="184"/>
        <v>0</v>
      </c>
      <c r="O776" s="1">
        <f t="shared" si="185"/>
        <v>0</v>
      </c>
      <c r="P776" s="16">
        <f t="shared" si="174"/>
        <v>62</v>
      </c>
      <c r="Q776" s="86">
        <f t="shared" si="175"/>
        <v>0</v>
      </c>
      <c r="R776" s="75"/>
      <c r="S776" s="80">
        <f t="shared" si="188"/>
        <v>0</v>
      </c>
      <c r="T776" s="1"/>
    </row>
    <row r="777" spans="2:20" customFormat="1" x14ac:dyDescent="0.25">
      <c r="B777" s="20">
        <f t="shared" si="176"/>
        <v>744</v>
      </c>
      <c r="C777" s="71">
        <f t="shared" si="177"/>
        <v>12</v>
      </c>
      <c r="D777" s="16">
        <f t="shared" si="186"/>
        <v>2080</v>
      </c>
      <c r="E777" s="17">
        <f t="shared" si="178"/>
        <v>66081</v>
      </c>
      <c r="F777" s="1">
        <f t="shared" si="179"/>
        <v>0</v>
      </c>
      <c r="G777" s="1">
        <f t="shared" si="180"/>
        <v>0</v>
      </c>
      <c r="H777" s="1"/>
      <c r="I777" s="1">
        <f t="shared" si="181"/>
        <v>0</v>
      </c>
      <c r="J777" s="1">
        <f t="shared" si="182"/>
        <v>0</v>
      </c>
      <c r="K777" s="1">
        <f t="shared" si="183"/>
        <v>0</v>
      </c>
      <c r="L777" s="1"/>
      <c r="M777" s="74">
        <f t="shared" si="187"/>
        <v>0</v>
      </c>
      <c r="N777" s="1">
        <f t="shared" si="184"/>
        <v>0</v>
      </c>
      <c r="O777" s="1">
        <f t="shared" si="185"/>
        <v>0</v>
      </c>
      <c r="P777" s="16">
        <f t="shared" si="174"/>
        <v>62</v>
      </c>
      <c r="Q777" s="86">
        <f t="shared" si="175"/>
        <v>0</v>
      </c>
      <c r="R777" s="75"/>
      <c r="S777" s="80">
        <f t="shared" si="188"/>
        <v>0</v>
      </c>
      <c r="T777" s="1"/>
    </row>
    <row r="778" spans="2:20" customFormat="1" x14ac:dyDescent="0.25">
      <c r="B778" s="20">
        <f t="shared" si="176"/>
        <v>745</v>
      </c>
      <c r="C778" s="71">
        <f t="shared" si="177"/>
        <v>1</v>
      </c>
      <c r="D778" s="16">
        <f t="shared" si="186"/>
        <v>2081</v>
      </c>
      <c r="E778" s="17">
        <f t="shared" si="178"/>
        <v>66112</v>
      </c>
      <c r="F778" s="1">
        <f t="shared" si="179"/>
        <v>0</v>
      </c>
      <c r="G778" s="1">
        <f t="shared" si="180"/>
        <v>0</v>
      </c>
      <c r="H778" s="1"/>
      <c r="I778" s="1">
        <f t="shared" si="181"/>
        <v>0</v>
      </c>
      <c r="J778" s="1">
        <f t="shared" si="182"/>
        <v>0</v>
      </c>
      <c r="K778" s="1">
        <f t="shared" si="183"/>
        <v>0</v>
      </c>
      <c r="L778" s="1"/>
      <c r="M778" s="74">
        <f t="shared" si="187"/>
        <v>0</v>
      </c>
      <c r="N778" s="1">
        <f t="shared" si="184"/>
        <v>0</v>
      </c>
      <c r="O778" s="1">
        <f t="shared" si="185"/>
        <v>0</v>
      </c>
      <c r="P778" s="16">
        <f t="shared" si="174"/>
        <v>63</v>
      </c>
      <c r="Q778" s="86">
        <f t="shared" si="175"/>
        <v>0</v>
      </c>
      <c r="R778" s="75"/>
      <c r="S778" s="80">
        <f t="shared" si="188"/>
        <v>0</v>
      </c>
      <c r="T778" s="1"/>
    </row>
    <row r="779" spans="2:20" customFormat="1" x14ac:dyDescent="0.25">
      <c r="B779" s="20">
        <f t="shared" si="176"/>
        <v>746</v>
      </c>
      <c r="C779" s="71">
        <f t="shared" si="177"/>
        <v>2</v>
      </c>
      <c r="D779" s="16">
        <f t="shared" si="186"/>
        <v>2081</v>
      </c>
      <c r="E779" s="17">
        <f t="shared" si="178"/>
        <v>66143</v>
      </c>
      <c r="F779" s="1">
        <f t="shared" si="179"/>
        <v>0</v>
      </c>
      <c r="G779" s="1">
        <f t="shared" si="180"/>
        <v>0</v>
      </c>
      <c r="H779" s="1"/>
      <c r="I779" s="1">
        <f t="shared" si="181"/>
        <v>0</v>
      </c>
      <c r="J779" s="1">
        <f t="shared" si="182"/>
        <v>0</v>
      </c>
      <c r="K779" s="1">
        <f t="shared" si="183"/>
        <v>0</v>
      </c>
      <c r="L779" s="1"/>
      <c r="M779" s="74">
        <f t="shared" si="187"/>
        <v>0</v>
      </c>
      <c r="N779" s="1">
        <f t="shared" si="184"/>
        <v>0</v>
      </c>
      <c r="O779" s="1">
        <f t="shared" si="185"/>
        <v>0</v>
      </c>
      <c r="P779" s="16">
        <f t="shared" si="174"/>
        <v>63</v>
      </c>
      <c r="Q779" s="86">
        <f t="shared" si="175"/>
        <v>0</v>
      </c>
      <c r="R779" s="75"/>
      <c r="S779" s="80">
        <f t="shared" si="188"/>
        <v>0</v>
      </c>
      <c r="T779" s="1"/>
    </row>
    <row r="780" spans="2:20" customFormat="1" x14ac:dyDescent="0.25">
      <c r="B780" s="20">
        <f t="shared" si="176"/>
        <v>747</v>
      </c>
      <c r="C780" s="71">
        <f t="shared" si="177"/>
        <v>3</v>
      </c>
      <c r="D780" s="16">
        <f t="shared" si="186"/>
        <v>2081</v>
      </c>
      <c r="E780" s="17">
        <f t="shared" si="178"/>
        <v>66171</v>
      </c>
      <c r="F780" s="1">
        <f t="shared" si="179"/>
        <v>0</v>
      </c>
      <c r="G780" s="1">
        <f t="shared" si="180"/>
        <v>0</v>
      </c>
      <c r="H780" s="1"/>
      <c r="I780" s="1">
        <f t="shared" si="181"/>
        <v>0</v>
      </c>
      <c r="J780" s="1">
        <f t="shared" si="182"/>
        <v>0</v>
      </c>
      <c r="K780" s="1">
        <f t="shared" si="183"/>
        <v>0</v>
      </c>
      <c r="L780" s="1"/>
      <c r="M780" s="74">
        <f t="shared" si="187"/>
        <v>0</v>
      </c>
      <c r="N780" s="1">
        <f t="shared" si="184"/>
        <v>0</v>
      </c>
      <c r="O780" s="1">
        <f t="shared" si="185"/>
        <v>0</v>
      </c>
      <c r="P780" s="16">
        <f t="shared" si="174"/>
        <v>63</v>
      </c>
      <c r="Q780" s="86">
        <f t="shared" si="175"/>
        <v>0</v>
      </c>
      <c r="R780" s="75"/>
      <c r="S780" s="80">
        <f t="shared" si="188"/>
        <v>0</v>
      </c>
      <c r="T780" s="1"/>
    </row>
    <row r="781" spans="2:20" customFormat="1" x14ac:dyDescent="0.25">
      <c r="B781" s="20">
        <f t="shared" si="176"/>
        <v>748</v>
      </c>
      <c r="C781" s="71">
        <f t="shared" si="177"/>
        <v>4</v>
      </c>
      <c r="D781" s="16">
        <f t="shared" si="186"/>
        <v>2081</v>
      </c>
      <c r="E781" s="17">
        <f t="shared" si="178"/>
        <v>66202</v>
      </c>
      <c r="F781" s="1">
        <f t="shared" si="179"/>
        <v>0</v>
      </c>
      <c r="G781" s="1">
        <f t="shared" si="180"/>
        <v>0</v>
      </c>
      <c r="H781" s="1"/>
      <c r="I781" s="1">
        <f t="shared" si="181"/>
        <v>0</v>
      </c>
      <c r="J781" s="1">
        <f t="shared" si="182"/>
        <v>0</v>
      </c>
      <c r="K781" s="1">
        <f t="shared" si="183"/>
        <v>0</v>
      </c>
      <c r="L781" s="1"/>
      <c r="M781" s="74">
        <f t="shared" si="187"/>
        <v>0</v>
      </c>
      <c r="N781" s="1">
        <f t="shared" si="184"/>
        <v>0</v>
      </c>
      <c r="O781" s="1">
        <f t="shared" si="185"/>
        <v>0</v>
      </c>
      <c r="P781" s="16">
        <f t="shared" si="174"/>
        <v>63</v>
      </c>
      <c r="Q781" s="86">
        <f t="shared" si="175"/>
        <v>0</v>
      </c>
      <c r="R781" s="75"/>
      <c r="S781" s="80">
        <f t="shared" si="188"/>
        <v>0</v>
      </c>
      <c r="T781" s="1"/>
    </row>
    <row r="782" spans="2:20" customFormat="1" x14ac:dyDescent="0.25">
      <c r="B782" s="20">
        <f t="shared" si="176"/>
        <v>749</v>
      </c>
      <c r="C782" s="71">
        <f t="shared" si="177"/>
        <v>5</v>
      </c>
      <c r="D782" s="16">
        <f t="shared" si="186"/>
        <v>2081</v>
      </c>
      <c r="E782" s="17">
        <f t="shared" si="178"/>
        <v>66232</v>
      </c>
      <c r="F782" s="1">
        <f t="shared" si="179"/>
        <v>0</v>
      </c>
      <c r="G782" s="1">
        <f t="shared" si="180"/>
        <v>0</v>
      </c>
      <c r="H782" s="1"/>
      <c r="I782" s="1">
        <f t="shared" si="181"/>
        <v>0</v>
      </c>
      <c r="J782" s="1">
        <f t="shared" si="182"/>
        <v>0</v>
      </c>
      <c r="K782" s="1">
        <f t="shared" si="183"/>
        <v>0</v>
      </c>
      <c r="L782" s="1"/>
      <c r="M782" s="74">
        <f t="shared" si="187"/>
        <v>0</v>
      </c>
      <c r="N782" s="1">
        <f t="shared" si="184"/>
        <v>0</v>
      </c>
      <c r="O782" s="1">
        <f t="shared" si="185"/>
        <v>0</v>
      </c>
      <c r="P782" s="16">
        <f t="shared" si="174"/>
        <v>63</v>
      </c>
      <c r="Q782" s="86">
        <f t="shared" si="175"/>
        <v>0</v>
      </c>
      <c r="R782" s="75"/>
      <c r="S782" s="80">
        <f t="shared" si="188"/>
        <v>0</v>
      </c>
      <c r="T782" s="1"/>
    </row>
    <row r="783" spans="2:20" customFormat="1" x14ac:dyDescent="0.25">
      <c r="B783" s="20">
        <f t="shared" si="176"/>
        <v>750</v>
      </c>
      <c r="C783" s="71">
        <f t="shared" si="177"/>
        <v>6</v>
      </c>
      <c r="D783" s="16">
        <f t="shared" si="186"/>
        <v>2081</v>
      </c>
      <c r="E783" s="17">
        <f t="shared" si="178"/>
        <v>66263</v>
      </c>
      <c r="F783" s="1">
        <f t="shared" si="179"/>
        <v>0</v>
      </c>
      <c r="G783" s="1">
        <f t="shared" si="180"/>
        <v>0</v>
      </c>
      <c r="H783" s="1"/>
      <c r="I783" s="1">
        <f t="shared" si="181"/>
        <v>0</v>
      </c>
      <c r="J783" s="1">
        <f t="shared" si="182"/>
        <v>0</v>
      </c>
      <c r="K783" s="1">
        <f t="shared" si="183"/>
        <v>0</v>
      </c>
      <c r="L783" s="1"/>
      <c r="M783" s="74">
        <f t="shared" si="187"/>
        <v>0</v>
      </c>
      <c r="N783" s="1">
        <f t="shared" si="184"/>
        <v>0</v>
      </c>
      <c r="O783" s="1">
        <f t="shared" si="185"/>
        <v>0</v>
      </c>
      <c r="P783" s="16">
        <f t="shared" si="174"/>
        <v>63</v>
      </c>
      <c r="Q783" s="86">
        <f t="shared" si="175"/>
        <v>0</v>
      </c>
      <c r="R783" s="75"/>
      <c r="S783" s="80">
        <f t="shared" si="188"/>
        <v>0</v>
      </c>
      <c r="T783" s="1"/>
    </row>
    <row r="784" spans="2:20" customFormat="1" x14ac:dyDescent="0.25">
      <c r="B784" s="20">
        <f t="shared" si="176"/>
        <v>751</v>
      </c>
      <c r="C784" s="71">
        <f t="shared" si="177"/>
        <v>7</v>
      </c>
      <c r="D784" s="16">
        <f t="shared" si="186"/>
        <v>2081</v>
      </c>
      <c r="E784" s="17">
        <f t="shared" si="178"/>
        <v>66293</v>
      </c>
      <c r="F784" s="1">
        <f t="shared" si="179"/>
        <v>0</v>
      </c>
      <c r="G784" s="1">
        <f t="shared" si="180"/>
        <v>0</v>
      </c>
      <c r="H784" s="1"/>
      <c r="I784" s="1">
        <f t="shared" si="181"/>
        <v>0</v>
      </c>
      <c r="J784" s="1">
        <f t="shared" si="182"/>
        <v>0</v>
      </c>
      <c r="K784" s="1">
        <f t="shared" si="183"/>
        <v>0</v>
      </c>
      <c r="L784" s="1"/>
      <c r="M784" s="74">
        <f t="shared" si="187"/>
        <v>0</v>
      </c>
      <c r="N784" s="1">
        <f t="shared" si="184"/>
        <v>0</v>
      </c>
      <c r="O784" s="1">
        <f t="shared" si="185"/>
        <v>0</v>
      </c>
      <c r="P784" s="16">
        <f t="shared" si="174"/>
        <v>63</v>
      </c>
      <c r="Q784" s="86">
        <f t="shared" si="175"/>
        <v>0</v>
      </c>
      <c r="R784" s="75"/>
      <c r="S784" s="80">
        <f t="shared" si="188"/>
        <v>0</v>
      </c>
      <c r="T784" s="1"/>
    </row>
    <row r="785" spans="2:20" customFormat="1" x14ac:dyDescent="0.25">
      <c r="B785" s="20">
        <f t="shared" si="176"/>
        <v>752</v>
      </c>
      <c r="C785" s="71">
        <f t="shared" si="177"/>
        <v>8</v>
      </c>
      <c r="D785" s="16">
        <f t="shared" si="186"/>
        <v>2081</v>
      </c>
      <c r="E785" s="17">
        <f t="shared" si="178"/>
        <v>66324</v>
      </c>
      <c r="F785" s="1">
        <f t="shared" si="179"/>
        <v>0</v>
      </c>
      <c r="G785" s="1">
        <f t="shared" si="180"/>
        <v>0</v>
      </c>
      <c r="H785" s="1"/>
      <c r="I785" s="1">
        <f t="shared" si="181"/>
        <v>0</v>
      </c>
      <c r="J785" s="1">
        <f t="shared" si="182"/>
        <v>0</v>
      </c>
      <c r="K785" s="1">
        <f t="shared" si="183"/>
        <v>0</v>
      </c>
      <c r="L785" s="1"/>
      <c r="M785" s="74">
        <f t="shared" si="187"/>
        <v>0</v>
      </c>
      <c r="N785" s="1">
        <f t="shared" si="184"/>
        <v>0</v>
      </c>
      <c r="O785" s="1">
        <f t="shared" si="185"/>
        <v>0</v>
      </c>
      <c r="P785" s="16">
        <f t="shared" si="174"/>
        <v>63</v>
      </c>
      <c r="Q785" s="86">
        <f t="shared" si="175"/>
        <v>0</v>
      </c>
      <c r="R785" s="75"/>
      <c r="S785" s="80">
        <f t="shared" si="188"/>
        <v>0</v>
      </c>
      <c r="T785" s="1"/>
    </row>
    <row r="786" spans="2:20" customFormat="1" x14ac:dyDescent="0.25">
      <c r="B786" s="20">
        <f t="shared" si="176"/>
        <v>753</v>
      </c>
      <c r="C786" s="71">
        <f t="shared" si="177"/>
        <v>9</v>
      </c>
      <c r="D786" s="16">
        <f t="shared" si="186"/>
        <v>2081</v>
      </c>
      <c r="E786" s="17">
        <f t="shared" si="178"/>
        <v>66355</v>
      </c>
      <c r="F786" s="1">
        <f t="shared" si="179"/>
        <v>0</v>
      </c>
      <c r="G786" s="1">
        <f t="shared" si="180"/>
        <v>0</v>
      </c>
      <c r="H786" s="1"/>
      <c r="I786" s="1">
        <f t="shared" si="181"/>
        <v>0</v>
      </c>
      <c r="J786" s="1">
        <f t="shared" si="182"/>
        <v>0</v>
      </c>
      <c r="K786" s="1">
        <f t="shared" si="183"/>
        <v>0</v>
      </c>
      <c r="L786" s="1"/>
      <c r="M786" s="74">
        <f t="shared" si="187"/>
        <v>0</v>
      </c>
      <c r="N786" s="1">
        <f t="shared" si="184"/>
        <v>0</v>
      </c>
      <c r="O786" s="1">
        <f t="shared" si="185"/>
        <v>0</v>
      </c>
      <c r="P786" s="16">
        <f t="shared" si="174"/>
        <v>63</v>
      </c>
      <c r="Q786" s="86">
        <f t="shared" si="175"/>
        <v>0</v>
      </c>
      <c r="R786" s="75"/>
      <c r="S786" s="80">
        <f t="shared" si="188"/>
        <v>0</v>
      </c>
      <c r="T786" s="1"/>
    </row>
    <row r="787" spans="2:20" customFormat="1" x14ac:dyDescent="0.25">
      <c r="B787" s="20">
        <f t="shared" si="176"/>
        <v>754</v>
      </c>
      <c r="C787" s="71">
        <f t="shared" si="177"/>
        <v>10</v>
      </c>
      <c r="D787" s="16">
        <f t="shared" si="186"/>
        <v>2081</v>
      </c>
      <c r="E787" s="17">
        <f t="shared" si="178"/>
        <v>66385</v>
      </c>
      <c r="F787" s="1">
        <f t="shared" si="179"/>
        <v>0</v>
      </c>
      <c r="G787" s="1">
        <f t="shared" si="180"/>
        <v>0</v>
      </c>
      <c r="H787" s="1"/>
      <c r="I787" s="1">
        <f t="shared" si="181"/>
        <v>0</v>
      </c>
      <c r="J787" s="1">
        <f t="shared" si="182"/>
        <v>0</v>
      </c>
      <c r="K787" s="1">
        <f t="shared" si="183"/>
        <v>0</v>
      </c>
      <c r="L787" s="1"/>
      <c r="M787" s="74">
        <f t="shared" si="187"/>
        <v>0</v>
      </c>
      <c r="N787" s="1">
        <f t="shared" si="184"/>
        <v>0</v>
      </c>
      <c r="O787" s="1">
        <f t="shared" si="185"/>
        <v>0</v>
      </c>
      <c r="P787" s="16">
        <f t="shared" si="174"/>
        <v>63</v>
      </c>
      <c r="Q787" s="86">
        <f t="shared" si="175"/>
        <v>0</v>
      </c>
      <c r="R787" s="75"/>
      <c r="S787" s="80">
        <f t="shared" si="188"/>
        <v>0</v>
      </c>
      <c r="T787" s="1"/>
    </row>
    <row r="788" spans="2:20" customFormat="1" x14ac:dyDescent="0.25">
      <c r="B788" s="20">
        <f t="shared" si="176"/>
        <v>755</v>
      </c>
      <c r="C788" s="71">
        <f t="shared" si="177"/>
        <v>11</v>
      </c>
      <c r="D788" s="16">
        <f t="shared" si="186"/>
        <v>2081</v>
      </c>
      <c r="E788" s="17">
        <f t="shared" si="178"/>
        <v>66416</v>
      </c>
      <c r="F788" s="1">
        <f t="shared" si="179"/>
        <v>0</v>
      </c>
      <c r="G788" s="1">
        <f t="shared" si="180"/>
        <v>0</v>
      </c>
      <c r="H788" s="1"/>
      <c r="I788" s="1">
        <f t="shared" si="181"/>
        <v>0</v>
      </c>
      <c r="J788" s="1">
        <f t="shared" si="182"/>
        <v>0</v>
      </c>
      <c r="K788" s="1">
        <f t="shared" si="183"/>
        <v>0</v>
      </c>
      <c r="L788" s="1"/>
      <c r="M788" s="74">
        <f t="shared" si="187"/>
        <v>0</v>
      </c>
      <c r="N788" s="1">
        <f t="shared" si="184"/>
        <v>0</v>
      </c>
      <c r="O788" s="1">
        <f t="shared" si="185"/>
        <v>0</v>
      </c>
      <c r="P788" s="16">
        <f t="shared" si="174"/>
        <v>63</v>
      </c>
      <c r="Q788" s="86">
        <f t="shared" si="175"/>
        <v>0</v>
      </c>
      <c r="R788" s="75"/>
      <c r="S788" s="80">
        <f t="shared" si="188"/>
        <v>0</v>
      </c>
      <c r="T788" s="1"/>
    </row>
    <row r="789" spans="2:20" customFormat="1" x14ac:dyDescent="0.25">
      <c r="B789" s="20">
        <f t="shared" si="176"/>
        <v>756</v>
      </c>
      <c r="C789" s="71">
        <f t="shared" si="177"/>
        <v>12</v>
      </c>
      <c r="D789" s="16">
        <f t="shared" si="186"/>
        <v>2081</v>
      </c>
      <c r="E789" s="17">
        <f t="shared" si="178"/>
        <v>66446</v>
      </c>
      <c r="F789" s="1">
        <f t="shared" si="179"/>
        <v>0</v>
      </c>
      <c r="G789" s="1">
        <f t="shared" si="180"/>
        <v>0</v>
      </c>
      <c r="H789" s="1"/>
      <c r="I789" s="1">
        <f t="shared" si="181"/>
        <v>0</v>
      </c>
      <c r="J789" s="1">
        <f t="shared" si="182"/>
        <v>0</v>
      </c>
      <c r="K789" s="1">
        <f t="shared" si="183"/>
        <v>0</v>
      </c>
      <c r="L789" s="1"/>
      <c r="M789" s="74">
        <f t="shared" si="187"/>
        <v>0</v>
      </c>
      <c r="N789" s="1">
        <f t="shared" si="184"/>
        <v>0</v>
      </c>
      <c r="O789" s="1">
        <f t="shared" si="185"/>
        <v>0</v>
      </c>
      <c r="P789" s="16">
        <f t="shared" si="174"/>
        <v>63</v>
      </c>
      <c r="Q789" s="86">
        <f t="shared" si="175"/>
        <v>0</v>
      </c>
      <c r="R789" s="75"/>
      <c r="S789" s="80">
        <f t="shared" si="188"/>
        <v>0</v>
      </c>
      <c r="T789" s="1"/>
    </row>
    <row r="790" spans="2:20" customFormat="1" x14ac:dyDescent="0.25">
      <c r="B790" s="20">
        <f t="shared" si="176"/>
        <v>757</v>
      </c>
      <c r="C790" s="71">
        <f t="shared" si="177"/>
        <v>1</v>
      </c>
      <c r="D790" s="16">
        <f t="shared" si="186"/>
        <v>2082</v>
      </c>
      <c r="E790" s="17">
        <f t="shared" si="178"/>
        <v>66477</v>
      </c>
      <c r="F790" s="1">
        <f t="shared" si="179"/>
        <v>0</v>
      </c>
      <c r="G790" s="1">
        <f t="shared" si="180"/>
        <v>0</v>
      </c>
      <c r="H790" s="1"/>
      <c r="I790" s="1">
        <f t="shared" si="181"/>
        <v>0</v>
      </c>
      <c r="J790" s="1">
        <f t="shared" si="182"/>
        <v>0</v>
      </c>
      <c r="K790" s="1">
        <f t="shared" si="183"/>
        <v>0</v>
      </c>
      <c r="L790" s="1"/>
      <c r="M790" s="74">
        <f t="shared" si="187"/>
        <v>0</v>
      </c>
      <c r="N790" s="1">
        <f t="shared" si="184"/>
        <v>0</v>
      </c>
      <c r="O790" s="1">
        <f t="shared" si="185"/>
        <v>0</v>
      </c>
      <c r="P790" s="16">
        <f t="shared" si="174"/>
        <v>64</v>
      </c>
      <c r="Q790" s="86">
        <f t="shared" si="175"/>
        <v>0</v>
      </c>
      <c r="R790" s="75"/>
      <c r="S790" s="80">
        <f t="shared" si="188"/>
        <v>0</v>
      </c>
      <c r="T790" s="1"/>
    </row>
    <row r="791" spans="2:20" customFormat="1" x14ac:dyDescent="0.25">
      <c r="B791" s="20">
        <f t="shared" si="176"/>
        <v>758</v>
      </c>
      <c r="C791" s="71">
        <f t="shared" si="177"/>
        <v>2</v>
      </c>
      <c r="D791" s="16">
        <f t="shared" si="186"/>
        <v>2082</v>
      </c>
      <c r="E791" s="17">
        <f t="shared" si="178"/>
        <v>66508</v>
      </c>
      <c r="F791" s="1">
        <f t="shared" si="179"/>
        <v>0</v>
      </c>
      <c r="G791" s="1">
        <f t="shared" si="180"/>
        <v>0</v>
      </c>
      <c r="H791" s="1"/>
      <c r="I791" s="1">
        <f t="shared" si="181"/>
        <v>0</v>
      </c>
      <c r="J791" s="1">
        <f t="shared" si="182"/>
        <v>0</v>
      </c>
      <c r="K791" s="1">
        <f t="shared" si="183"/>
        <v>0</v>
      </c>
      <c r="L791" s="1"/>
      <c r="M791" s="74">
        <f t="shared" si="187"/>
        <v>0</v>
      </c>
      <c r="N791" s="1">
        <f t="shared" si="184"/>
        <v>0</v>
      </c>
      <c r="O791" s="1">
        <f t="shared" si="185"/>
        <v>0</v>
      </c>
      <c r="P791" s="16">
        <f t="shared" si="174"/>
        <v>64</v>
      </c>
      <c r="Q791" s="86">
        <f t="shared" si="175"/>
        <v>0</v>
      </c>
      <c r="R791" s="75"/>
      <c r="S791" s="80">
        <f t="shared" si="188"/>
        <v>0</v>
      </c>
      <c r="T791" s="1"/>
    </row>
    <row r="792" spans="2:20" customFormat="1" x14ac:dyDescent="0.25">
      <c r="B792" s="20">
        <f t="shared" si="176"/>
        <v>759</v>
      </c>
      <c r="C792" s="71">
        <f t="shared" si="177"/>
        <v>3</v>
      </c>
      <c r="D792" s="16">
        <f t="shared" si="186"/>
        <v>2082</v>
      </c>
      <c r="E792" s="17">
        <f t="shared" si="178"/>
        <v>66536</v>
      </c>
      <c r="F792" s="1">
        <f t="shared" si="179"/>
        <v>0</v>
      </c>
      <c r="G792" s="1">
        <f t="shared" si="180"/>
        <v>0</v>
      </c>
      <c r="H792" s="1"/>
      <c r="I792" s="1">
        <f t="shared" si="181"/>
        <v>0</v>
      </c>
      <c r="J792" s="1">
        <f t="shared" si="182"/>
        <v>0</v>
      </c>
      <c r="K792" s="1">
        <f t="shared" si="183"/>
        <v>0</v>
      </c>
      <c r="L792" s="1"/>
      <c r="M792" s="74">
        <f t="shared" si="187"/>
        <v>0</v>
      </c>
      <c r="N792" s="1">
        <f t="shared" si="184"/>
        <v>0</v>
      </c>
      <c r="O792" s="1">
        <f t="shared" si="185"/>
        <v>0</v>
      </c>
      <c r="P792" s="16">
        <f t="shared" si="174"/>
        <v>64</v>
      </c>
      <c r="Q792" s="86">
        <f t="shared" si="175"/>
        <v>0</v>
      </c>
      <c r="R792" s="75"/>
      <c r="S792" s="80">
        <f t="shared" si="188"/>
        <v>0</v>
      </c>
      <c r="T792" s="1"/>
    </row>
    <row r="793" spans="2:20" customFormat="1" x14ac:dyDescent="0.25">
      <c r="B793" s="20">
        <f t="shared" si="176"/>
        <v>760</v>
      </c>
      <c r="C793" s="71">
        <f t="shared" si="177"/>
        <v>4</v>
      </c>
      <c r="D793" s="16">
        <f t="shared" si="186"/>
        <v>2082</v>
      </c>
      <c r="E793" s="17">
        <f t="shared" si="178"/>
        <v>66567</v>
      </c>
      <c r="F793" s="1">
        <f t="shared" si="179"/>
        <v>0</v>
      </c>
      <c r="G793" s="1">
        <f t="shared" si="180"/>
        <v>0</v>
      </c>
      <c r="H793" s="1"/>
      <c r="I793" s="1">
        <f t="shared" si="181"/>
        <v>0</v>
      </c>
      <c r="J793" s="1">
        <f t="shared" si="182"/>
        <v>0</v>
      </c>
      <c r="K793" s="1">
        <f t="shared" si="183"/>
        <v>0</v>
      </c>
      <c r="L793" s="1"/>
      <c r="M793" s="74">
        <f t="shared" si="187"/>
        <v>0</v>
      </c>
      <c r="N793" s="1">
        <f t="shared" si="184"/>
        <v>0</v>
      </c>
      <c r="O793" s="1">
        <f t="shared" si="185"/>
        <v>0</v>
      </c>
      <c r="P793" s="16">
        <f t="shared" si="174"/>
        <v>64</v>
      </c>
      <c r="Q793" s="86">
        <f t="shared" si="175"/>
        <v>0</v>
      </c>
      <c r="R793" s="75"/>
      <c r="S793" s="80">
        <f t="shared" si="188"/>
        <v>0</v>
      </c>
      <c r="T793" s="1"/>
    </row>
    <row r="794" spans="2:20" customFormat="1" x14ac:dyDescent="0.25">
      <c r="B794" s="20">
        <f t="shared" si="176"/>
        <v>761</v>
      </c>
      <c r="C794" s="71">
        <f t="shared" si="177"/>
        <v>5</v>
      </c>
      <c r="D794" s="16">
        <f t="shared" si="186"/>
        <v>2082</v>
      </c>
      <c r="E794" s="17">
        <f t="shared" si="178"/>
        <v>66597</v>
      </c>
      <c r="F794" s="1">
        <f t="shared" si="179"/>
        <v>0</v>
      </c>
      <c r="G794" s="1">
        <f t="shared" si="180"/>
        <v>0</v>
      </c>
      <c r="H794" s="1"/>
      <c r="I794" s="1">
        <f t="shared" si="181"/>
        <v>0</v>
      </c>
      <c r="J794" s="1">
        <f t="shared" si="182"/>
        <v>0</v>
      </c>
      <c r="K794" s="1">
        <f t="shared" si="183"/>
        <v>0</v>
      </c>
      <c r="L794" s="1"/>
      <c r="M794" s="74">
        <f t="shared" si="187"/>
        <v>0</v>
      </c>
      <c r="N794" s="1">
        <f t="shared" si="184"/>
        <v>0</v>
      </c>
      <c r="O794" s="1">
        <f t="shared" si="185"/>
        <v>0</v>
      </c>
      <c r="P794" s="16">
        <f t="shared" si="174"/>
        <v>64</v>
      </c>
      <c r="Q794" s="86">
        <f t="shared" si="175"/>
        <v>0</v>
      </c>
      <c r="R794" s="75"/>
      <c r="S794" s="80">
        <f t="shared" si="188"/>
        <v>0</v>
      </c>
      <c r="T794" s="1"/>
    </row>
    <row r="795" spans="2:20" customFormat="1" x14ac:dyDescent="0.25">
      <c r="B795" s="20">
        <f t="shared" si="176"/>
        <v>762</v>
      </c>
      <c r="C795" s="71">
        <f t="shared" si="177"/>
        <v>6</v>
      </c>
      <c r="D795" s="16">
        <f t="shared" si="186"/>
        <v>2082</v>
      </c>
      <c r="E795" s="17">
        <f t="shared" si="178"/>
        <v>66628</v>
      </c>
      <c r="F795" s="1">
        <f t="shared" si="179"/>
        <v>0</v>
      </c>
      <c r="G795" s="1">
        <f t="shared" si="180"/>
        <v>0</v>
      </c>
      <c r="H795" s="1"/>
      <c r="I795" s="1">
        <f t="shared" si="181"/>
        <v>0</v>
      </c>
      <c r="J795" s="1">
        <f t="shared" si="182"/>
        <v>0</v>
      </c>
      <c r="K795" s="1">
        <f t="shared" si="183"/>
        <v>0</v>
      </c>
      <c r="L795" s="1"/>
      <c r="M795" s="74">
        <f t="shared" si="187"/>
        <v>0</v>
      </c>
      <c r="N795" s="1">
        <f t="shared" si="184"/>
        <v>0</v>
      </c>
      <c r="O795" s="1">
        <f t="shared" si="185"/>
        <v>0</v>
      </c>
      <c r="P795" s="16">
        <f t="shared" si="174"/>
        <v>64</v>
      </c>
      <c r="Q795" s="86">
        <f t="shared" si="175"/>
        <v>0</v>
      </c>
      <c r="R795" s="75"/>
      <c r="S795" s="80">
        <f t="shared" si="188"/>
        <v>0</v>
      </c>
      <c r="T795" s="1"/>
    </row>
    <row r="796" spans="2:20" customFormat="1" x14ac:dyDescent="0.25">
      <c r="B796" s="20">
        <f t="shared" si="176"/>
        <v>763</v>
      </c>
      <c r="C796" s="71">
        <f t="shared" si="177"/>
        <v>7</v>
      </c>
      <c r="D796" s="16">
        <f t="shared" si="186"/>
        <v>2082</v>
      </c>
      <c r="E796" s="17">
        <f t="shared" si="178"/>
        <v>66658</v>
      </c>
      <c r="F796" s="1">
        <f t="shared" si="179"/>
        <v>0</v>
      </c>
      <c r="G796" s="1">
        <f t="shared" si="180"/>
        <v>0</v>
      </c>
      <c r="H796" s="1"/>
      <c r="I796" s="1">
        <f t="shared" si="181"/>
        <v>0</v>
      </c>
      <c r="J796" s="1">
        <f t="shared" si="182"/>
        <v>0</v>
      </c>
      <c r="K796" s="1">
        <f t="shared" si="183"/>
        <v>0</v>
      </c>
      <c r="L796" s="1"/>
      <c r="M796" s="74">
        <f t="shared" si="187"/>
        <v>0</v>
      </c>
      <c r="N796" s="1">
        <f t="shared" si="184"/>
        <v>0</v>
      </c>
      <c r="O796" s="1">
        <f t="shared" si="185"/>
        <v>0</v>
      </c>
      <c r="P796" s="16">
        <f t="shared" si="174"/>
        <v>64</v>
      </c>
      <c r="Q796" s="86">
        <f t="shared" si="175"/>
        <v>0</v>
      </c>
      <c r="R796" s="75"/>
      <c r="S796" s="80">
        <f t="shared" si="188"/>
        <v>0</v>
      </c>
      <c r="T796" s="1"/>
    </row>
    <row r="797" spans="2:20" customFormat="1" x14ac:dyDescent="0.25">
      <c r="B797" s="20">
        <f t="shared" si="176"/>
        <v>764</v>
      </c>
      <c r="C797" s="71">
        <f t="shared" si="177"/>
        <v>8</v>
      </c>
      <c r="D797" s="16">
        <f t="shared" si="186"/>
        <v>2082</v>
      </c>
      <c r="E797" s="17">
        <f t="shared" si="178"/>
        <v>66689</v>
      </c>
      <c r="F797" s="1">
        <f t="shared" si="179"/>
        <v>0</v>
      </c>
      <c r="G797" s="1">
        <f t="shared" si="180"/>
        <v>0</v>
      </c>
      <c r="H797" s="1"/>
      <c r="I797" s="1">
        <f t="shared" si="181"/>
        <v>0</v>
      </c>
      <c r="J797" s="1">
        <f t="shared" si="182"/>
        <v>0</v>
      </c>
      <c r="K797" s="1">
        <f t="shared" si="183"/>
        <v>0</v>
      </c>
      <c r="L797" s="1"/>
      <c r="M797" s="74">
        <f t="shared" si="187"/>
        <v>0</v>
      </c>
      <c r="N797" s="1">
        <f t="shared" si="184"/>
        <v>0</v>
      </c>
      <c r="O797" s="1">
        <f t="shared" si="185"/>
        <v>0</v>
      </c>
      <c r="P797" s="16">
        <f t="shared" si="174"/>
        <v>64</v>
      </c>
      <c r="Q797" s="86">
        <f t="shared" si="175"/>
        <v>0</v>
      </c>
      <c r="R797" s="75"/>
      <c r="S797" s="80">
        <f t="shared" si="188"/>
        <v>0</v>
      </c>
      <c r="T797" s="1"/>
    </row>
    <row r="798" spans="2:20" customFormat="1" x14ac:dyDescent="0.25">
      <c r="B798" s="20">
        <f t="shared" si="176"/>
        <v>765</v>
      </c>
      <c r="C798" s="71">
        <f t="shared" si="177"/>
        <v>9</v>
      </c>
      <c r="D798" s="16">
        <f t="shared" si="186"/>
        <v>2082</v>
      </c>
      <c r="E798" s="17">
        <f t="shared" si="178"/>
        <v>66720</v>
      </c>
      <c r="F798" s="1">
        <f t="shared" si="179"/>
        <v>0</v>
      </c>
      <c r="G798" s="1">
        <f t="shared" si="180"/>
        <v>0</v>
      </c>
      <c r="H798" s="1"/>
      <c r="I798" s="1">
        <f t="shared" si="181"/>
        <v>0</v>
      </c>
      <c r="J798" s="1">
        <f t="shared" si="182"/>
        <v>0</v>
      </c>
      <c r="K798" s="1">
        <f t="shared" si="183"/>
        <v>0</v>
      </c>
      <c r="L798" s="1"/>
      <c r="M798" s="74">
        <f t="shared" si="187"/>
        <v>0</v>
      </c>
      <c r="N798" s="1">
        <f t="shared" si="184"/>
        <v>0</v>
      </c>
      <c r="O798" s="1">
        <f t="shared" si="185"/>
        <v>0</v>
      </c>
      <c r="P798" s="16">
        <f t="shared" si="174"/>
        <v>64</v>
      </c>
      <c r="Q798" s="86">
        <f t="shared" si="175"/>
        <v>0</v>
      </c>
      <c r="R798" s="75"/>
      <c r="S798" s="80">
        <f t="shared" si="188"/>
        <v>0</v>
      </c>
      <c r="T798" s="1"/>
    </row>
    <row r="799" spans="2:20" customFormat="1" x14ac:dyDescent="0.25">
      <c r="B799" s="20">
        <f t="shared" si="176"/>
        <v>766</v>
      </c>
      <c r="C799" s="71">
        <f t="shared" si="177"/>
        <v>10</v>
      </c>
      <c r="D799" s="16">
        <f t="shared" si="186"/>
        <v>2082</v>
      </c>
      <c r="E799" s="17">
        <f t="shared" si="178"/>
        <v>66750</v>
      </c>
      <c r="F799" s="1">
        <f t="shared" si="179"/>
        <v>0</v>
      </c>
      <c r="G799" s="1">
        <f t="shared" si="180"/>
        <v>0</v>
      </c>
      <c r="H799" s="1"/>
      <c r="I799" s="1">
        <f t="shared" si="181"/>
        <v>0</v>
      </c>
      <c r="J799" s="1">
        <f t="shared" si="182"/>
        <v>0</v>
      </c>
      <c r="K799" s="1">
        <f t="shared" si="183"/>
        <v>0</v>
      </c>
      <c r="L799" s="1"/>
      <c r="M799" s="74">
        <f t="shared" si="187"/>
        <v>0</v>
      </c>
      <c r="N799" s="1">
        <f t="shared" si="184"/>
        <v>0</v>
      </c>
      <c r="O799" s="1">
        <f t="shared" si="185"/>
        <v>0</v>
      </c>
      <c r="P799" s="16">
        <f t="shared" si="174"/>
        <v>64</v>
      </c>
      <c r="Q799" s="86">
        <f t="shared" si="175"/>
        <v>0</v>
      </c>
      <c r="R799" s="75"/>
      <c r="S799" s="80">
        <f t="shared" si="188"/>
        <v>0</v>
      </c>
      <c r="T799" s="1"/>
    </row>
    <row r="800" spans="2:20" customFormat="1" x14ac:dyDescent="0.25">
      <c r="B800" s="20">
        <f t="shared" si="176"/>
        <v>767</v>
      </c>
      <c r="C800" s="71">
        <f t="shared" si="177"/>
        <v>11</v>
      </c>
      <c r="D800" s="16">
        <f t="shared" si="186"/>
        <v>2082</v>
      </c>
      <c r="E800" s="17">
        <f t="shared" si="178"/>
        <v>66781</v>
      </c>
      <c r="F800" s="1">
        <f t="shared" si="179"/>
        <v>0</v>
      </c>
      <c r="G800" s="1">
        <f t="shared" si="180"/>
        <v>0</v>
      </c>
      <c r="H800" s="1"/>
      <c r="I800" s="1">
        <f t="shared" si="181"/>
        <v>0</v>
      </c>
      <c r="J800" s="1">
        <f t="shared" si="182"/>
        <v>0</v>
      </c>
      <c r="K800" s="1">
        <f t="shared" si="183"/>
        <v>0</v>
      </c>
      <c r="L800" s="1"/>
      <c r="M800" s="74">
        <f t="shared" si="187"/>
        <v>0</v>
      </c>
      <c r="N800" s="1">
        <f t="shared" si="184"/>
        <v>0</v>
      </c>
      <c r="O800" s="1">
        <f t="shared" si="185"/>
        <v>0</v>
      </c>
      <c r="P800" s="16">
        <f t="shared" si="174"/>
        <v>64</v>
      </c>
      <c r="Q800" s="86">
        <f t="shared" si="175"/>
        <v>0</v>
      </c>
      <c r="R800" s="75"/>
      <c r="S800" s="80">
        <f t="shared" si="188"/>
        <v>0</v>
      </c>
      <c r="T800" s="1"/>
    </row>
    <row r="801" spans="2:20" customFormat="1" x14ac:dyDescent="0.25">
      <c r="B801" s="20">
        <f t="shared" si="176"/>
        <v>768</v>
      </c>
      <c r="C801" s="71">
        <f t="shared" si="177"/>
        <v>12</v>
      </c>
      <c r="D801" s="16">
        <f t="shared" si="186"/>
        <v>2082</v>
      </c>
      <c r="E801" s="17">
        <f t="shared" si="178"/>
        <v>66811</v>
      </c>
      <c r="F801" s="1">
        <f t="shared" si="179"/>
        <v>0</v>
      </c>
      <c r="G801" s="1">
        <f t="shared" si="180"/>
        <v>0</v>
      </c>
      <c r="H801" s="1"/>
      <c r="I801" s="1">
        <f t="shared" si="181"/>
        <v>0</v>
      </c>
      <c r="J801" s="1">
        <f t="shared" si="182"/>
        <v>0</v>
      </c>
      <c r="K801" s="1">
        <f t="shared" si="183"/>
        <v>0</v>
      </c>
      <c r="L801" s="1"/>
      <c r="M801" s="74">
        <f t="shared" si="187"/>
        <v>0</v>
      </c>
      <c r="N801" s="1">
        <f t="shared" si="184"/>
        <v>0</v>
      </c>
      <c r="O801" s="1">
        <f t="shared" si="185"/>
        <v>0</v>
      </c>
      <c r="P801" s="16">
        <f t="shared" si="174"/>
        <v>64</v>
      </c>
      <c r="Q801" s="86">
        <f t="shared" si="175"/>
        <v>0</v>
      </c>
      <c r="R801" s="75"/>
      <c r="S801" s="80">
        <f t="shared" si="188"/>
        <v>0</v>
      </c>
      <c r="T801" s="1"/>
    </row>
    <row r="802" spans="2:20" customFormat="1" x14ac:dyDescent="0.25">
      <c r="B802" s="20">
        <f t="shared" si="176"/>
        <v>769</v>
      </c>
      <c r="C802" s="71">
        <f t="shared" si="177"/>
        <v>1</v>
      </c>
      <c r="D802" s="16">
        <f t="shared" si="186"/>
        <v>2083</v>
      </c>
      <c r="E802" s="17">
        <f t="shared" si="178"/>
        <v>66842</v>
      </c>
      <c r="F802" s="1">
        <f t="shared" si="179"/>
        <v>0</v>
      </c>
      <c r="G802" s="1">
        <f t="shared" si="180"/>
        <v>0</v>
      </c>
      <c r="H802" s="1"/>
      <c r="I802" s="1">
        <f t="shared" si="181"/>
        <v>0</v>
      </c>
      <c r="J802" s="1">
        <f t="shared" si="182"/>
        <v>0</v>
      </c>
      <c r="K802" s="1">
        <f t="shared" si="183"/>
        <v>0</v>
      </c>
      <c r="L802" s="1"/>
      <c r="M802" s="74">
        <f t="shared" si="187"/>
        <v>0</v>
      </c>
      <c r="N802" s="1">
        <f t="shared" si="184"/>
        <v>0</v>
      </c>
      <c r="O802" s="1">
        <f t="shared" si="185"/>
        <v>0</v>
      </c>
      <c r="P802" s="16">
        <f t="shared" ref="P802:P833" si="189">ROUND(DATEDIF($E$34,E802,"y"),1)+1</f>
        <v>65</v>
      </c>
      <c r="Q802" s="86">
        <f t="shared" ref="Q802:Q833" si="190">IF(AND(O802=0,F802&gt;0),"Final Payment# " &amp; B802 &amp; "; Year #" &amp; P802 &amp; "; Date: " &amp; TEXT(E802,"m/d/yyyy"),0)</f>
        <v>0</v>
      </c>
      <c r="R802" s="75"/>
      <c r="S802" s="80">
        <f t="shared" si="188"/>
        <v>0</v>
      </c>
      <c r="T802" s="1"/>
    </row>
    <row r="803" spans="2:20" customFormat="1" x14ac:dyDescent="0.25">
      <c r="B803" s="20">
        <f t="shared" ref="B803:B833" si="191">+B802+1</f>
        <v>770</v>
      </c>
      <c r="C803" s="71">
        <f t="shared" ref="C803:C833" si="192">IF(C802&gt;=(12.99999-12/$K$13), 1,  C802+12/$K$13)</f>
        <v>2</v>
      </c>
      <c r="D803" s="16">
        <f t="shared" si="186"/>
        <v>2083</v>
      </c>
      <c r="E803" s="17">
        <f t="shared" ref="E803:E833" si="193">DATE(D803,TRUNC(C803),1+(C803-TRUNC(C803))* (IF(TRUNC(C803)=2,28.5,IF(OR(TRUNC(C803)=1,TRUNC(C803)=3,TRUNC(C803)=5,TRUNC(C803)=7,TRUNC(C803)=8,TRUNC(C803)=10,TRUNC(C803)=12),31,30))))</f>
        <v>66873</v>
      </c>
      <c r="F803" s="1">
        <f t="shared" ref="F803:F833" si="194">ROUND(IF(O802&gt;0,($F$14/($K$13*100)*O802),0),2)</f>
        <v>0</v>
      </c>
      <c r="G803" s="1">
        <f t="shared" ref="G803:G833" si="195">ROUND(IF(O802&gt;0,+F803+G802,0),2)</f>
        <v>0</v>
      </c>
      <c r="H803" s="1"/>
      <c r="I803" s="1">
        <f t="shared" ref="I803:I833" si="196">ROUND(IF(O802&gt;0,IF(O802&gt;($K$14+F803),$K$14-F803,O802),0),2)</f>
        <v>0</v>
      </c>
      <c r="J803" s="1">
        <f t="shared" ref="J803:J833" si="197">ROUND(IF(O802&gt;0,+J802+I803+M803,0),2)</f>
        <v>0</v>
      </c>
      <c r="K803" s="1">
        <f t="shared" ref="K803:K833" si="198">ROUND(IF(O802&gt;0,J803+G803,0),2)</f>
        <v>0</v>
      </c>
      <c r="L803" s="1"/>
      <c r="M803" s="74">
        <f t="shared" si="187"/>
        <v>0</v>
      </c>
      <c r="N803" s="1">
        <f t="shared" ref="N803:N833" si="199">ROUND(IF(O802&gt;0,+N802-I803,0),2)</f>
        <v>0</v>
      </c>
      <c r="O803" s="1">
        <f t="shared" ref="O803:O833" si="200">ROUND(IF(O802&gt;0,(+O802-I803-M803),0),2)</f>
        <v>0</v>
      </c>
      <c r="P803" s="16">
        <f t="shared" si="189"/>
        <v>65</v>
      </c>
      <c r="Q803" s="86">
        <f t="shared" si="190"/>
        <v>0</v>
      </c>
      <c r="R803" s="75"/>
      <c r="S803" s="80">
        <f t="shared" si="188"/>
        <v>0</v>
      </c>
      <c r="T803" s="1"/>
    </row>
    <row r="804" spans="2:20" customFormat="1" x14ac:dyDescent="0.25">
      <c r="B804" s="20">
        <f t="shared" si="191"/>
        <v>771</v>
      </c>
      <c r="C804" s="71">
        <f t="shared" si="192"/>
        <v>3</v>
      </c>
      <c r="D804" s="16">
        <f t="shared" si="186"/>
        <v>2083</v>
      </c>
      <c r="E804" s="17">
        <f t="shared" si="193"/>
        <v>66901</v>
      </c>
      <c r="F804" s="1">
        <f t="shared" si="194"/>
        <v>0</v>
      </c>
      <c r="G804" s="1">
        <f t="shared" si="195"/>
        <v>0</v>
      </c>
      <c r="H804" s="1"/>
      <c r="I804" s="1">
        <f t="shared" si="196"/>
        <v>0</v>
      </c>
      <c r="J804" s="1">
        <f t="shared" si="197"/>
        <v>0</v>
      </c>
      <c r="K804" s="1">
        <f t="shared" si="198"/>
        <v>0</v>
      </c>
      <c r="L804" s="1"/>
      <c r="M804" s="74">
        <f t="shared" si="187"/>
        <v>0</v>
      </c>
      <c r="N804" s="1">
        <f t="shared" si="199"/>
        <v>0</v>
      </c>
      <c r="O804" s="1">
        <f t="shared" si="200"/>
        <v>0</v>
      </c>
      <c r="P804" s="16">
        <f t="shared" si="189"/>
        <v>65</v>
      </c>
      <c r="Q804" s="86">
        <f t="shared" si="190"/>
        <v>0</v>
      </c>
      <c r="R804" s="75"/>
      <c r="S804" s="80">
        <f t="shared" si="188"/>
        <v>0</v>
      </c>
      <c r="T804" s="1"/>
    </row>
    <row r="805" spans="2:20" customFormat="1" x14ac:dyDescent="0.25">
      <c r="B805" s="20">
        <f t="shared" si="191"/>
        <v>772</v>
      </c>
      <c r="C805" s="71">
        <f t="shared" si="192"/>
        <v>4</v>
      </c>
      <c r="D805" s="16">
        <f t="shared" si="186"/>
        <v>2083</v>
      </c>
      <c r="E805" s="17">
        <f t="shared" si="193"/>
        <v>66932</v>
      </c>
      <c r="F805" s="1">
        <f t="shared" si="194"/>
        <v>0</v>
      </c>
      <c r="G805" s="1">
        <f t="shared" si="195"/>
        <v>0</v>
      </c>
      <c r="H805" s="1"/>
      <c r="I805" s="1">
        <f t="shared" si="196"/>
        <v>0</v>
      </c>
      <c r="J805" s="1">
        <f t="shared" si="197"/>
        <v>0</v>
      </c>
      <c r="K805" s="1">
        <f t="shared" si="198"/>
        <v>0</v>
      </c>
      <c r="L805" s="1"/>
      <c r="M805" s="74">
        <f t="shared" si="187"/>
        <v>0</v>
      </c>
      <c r="N805" s="1">
        <f t="shared" si="199"/>
        <v>0</v>
      </c>
      <c r="O805" s="1">
        <f t="shared" si="200"/>
        <v>0</v>
      </c>
      <c r="P805" s="16">
        <f t="shared" si="189"/>
        <v>65</v>
      </c>
      <c r="Q805" s="86">
        <f t="shared" si="190"/>
        <v>0</v>
      </c>
      <c r="R805" s="75"/>
      <c r="S805" s="80">
        <f t="shared" si="188"/>
        <v>0</v>
      </c>
      <c r="T805" s="1"/>
    </row>
    <row r="806" spans="2:20" customFormat="1" x14ac:dyDescent="0.25">
      <c r="B806" s="20">
        <f t="shared" si="191"/>
        <v>773</v>
      </c>
      <c r="C806" s="71">
        <f t="shared" si="192"/>
        <v>5</v>
      </c>
      <c r="D806" s="16">
        <f t="shared" si="186"/>
        <v>2083</v>
      </c>
      <c r="E806" s="17">
        <f t="shared" si="193"/>
        <v>66962</v>
      </c>
      <c r="F806" s="1">
        <f t="shared" si="194"/>
        <v>0</v>
      </c>
      <c r="G806" s="1">
        <f t="shared" si="195"/>
        <v>0</v>
      </c>
      <c r="H806" s="1"/>
      <c r="I806" s="1">
        <f t="shared" si="196"/>
        <v>0</v>
      </c>
      <c r="J806" s="1">
        <f t="shared" si="197"/>
        <v>0</v>
      </c>
      <c r="K806" s="1">
        <f t="shared" si="198"/>
        <v>0</v>
      </c>
      <c r="L806" s="1"/>
      <c r="M806" s="74">
        <f t="shared" si="187"/>
        <v>0</v>
      </c>
      <c r="N806" s="1">
        <f t="shared" si="199"/>
        <v>0</v>
      </c>
      <c r="O806" s="1">
        <f t="shared" si="200"/>
        <v>0</v>
      </c>
      <c r="P806" s="16">
        <f t="shared" si="189"/>
        <v>65</v>
      </c>
      <c r="Q806" s="86">
        <f t="shared" si="190"/>
        <v>0</v>
      </c>
      <c r="R806" s="75"/>
      <c r="S806" s="80">
        <f t="shared" si="188"/>
        <v>0</v>
      </c>
      <c r="T806" s="1"/>
    </row>
    <row r="807" spans="2:20" customFormat="1" x14ac:dyDescent="0.25">
      <c r="B807" s="20">
        <f t="shared" si="191"/>
        <v>774</v>
      </c>
      <c r="C807" s="71">
        <f t="shared" si="192"/>
        <v>6</v>
      </c>
      <c r="D807" s="16">
        <f t="shared" si="186"/>
        <v>2083</v>
      </c>
      <c r="E807" s="17">
        <f t="shared" si="193"/>
        <v>66993</v>
      </c>
      <c r="F807" s="1">
        <f t="shared" si="194"/>
        <v>0</v>
      </c>
      <c r="G807" s="1">
        <f t="shared" si="195"/>
        <v>0</v>
      </c>
      <c r="H807" s="1"/>
      <c r="I807" s="1">
        <f t="shared" si="196"/>
        <v>0</v>
      </c>
      <c r="J807" s="1">
        <f t="shared" si="197"/>
        <v>0</v>
      </c>
      <c r="K807" s="1">
        <f t="shared" si="198"/>
        <v>0</v>
      </c>
      <c r="L807" s="1"/>
      <c r="M807" s="74">
        <f t="shared" si="187"/>
        <v>0</v>
      </c>
      <c r="N807" s="1">
        <f t="shared" si="199"/>
        <v>0</v>
      </c>
      <c r="O807" s="1">
        <f t="shared" si="200"/>
        <v>0</v>
      </c>
      <c r="P807" s="16">
        <f t="shared" si="189"/>
        <v>65</v>
      </c>
      <c r="Q807" s="86">
        <f t="shared" si="190"/>
        <v>0</v>
      </c>
      <c r="R807" s="75"/>
      <c r="S807" s="80">
        <f t="shared" si="188"/>
        <v>0</v>
      </c>
      <c r="T807" s="1"/>
    </row>
    <row r="808" spans="2:20" customFormat="1" x14ac:dyDescent="0.25">
      <c r="B808" s="20">
        <f t="shared" si="191"/>
        <v>775</v>
      </c>
      <c r="C808" s="71">
        <f t="shared" si="192"/>
        <v>7</v>
      </c>
      <c r="D808" s="16">
        <f t="shared" si="186"/>
        <v>2083</v>
      </c>
      <c r="E808" s="17">
        <f t="shared" si="193"/>
        <v>67023</v>
      </c>
      <c r="F808" s="1">
        <f t="shared" si="194"/>
        <v>0</v>
      </c>
      <c r="G808" s="1">
        <f t="shared" si="195"/>
        <v>0</v>
      </c>
      <c r="H808" s="1"/>
      <c r="I808" s="1">
        <f t="shared" si="196"/>
        <v>0</v>
      </c>
      <c r="J808" s="1">
        <f t="shared" si="197"/>
        <v>0</v>
      </c>
      <c r="K808" s="1">
        <f t="shared" si="198"/>
        <v>0</v>
      </c>
      <c r="L808" s="1"/>
      <c r="M808" s="74">
        <f t="shared" si="187"/>
        <v>0</v>
      </c>
      <c r="N808" s="1">
        <f t="shared" si="199"/>
        <v>0</v>
      </c>
      <c r="O808" s="1">
        <f t="shared" si="200"/>
        <v>0</v>
      </c>
      <c r="P808" s="16">
        <f t="shared" si="189"/>
        <v>65</v>
      </c>
      <c r="Q808" s="86">
        <f t="shared" si="190"/>
        <v>0</v>
      </c>
      <c r="R808" s="75"/>
      <c r="S808" s="80">
        <f t="shared" si="188"/>
        <v>0</v>
      </c>
      <c r="T808" s="1"/>
    </row>
    <row r="809" spans="2:20" customFormat="1" x14ac:dyDescent="0.25">
      <c r="B809" s="20">
        <f t="shared" si="191"/>
        <v>776</v>
      </c>
      <c r="C809" s="71">
        <f t="shared" si="192"/>
        <v>8</v>
      </c>
      <c r="D809" s="16">
        <f t="shared" si="186"/>
        <v>2083</v>
      </c>
      <c r="E809" s="17">
        <f t="shared" si="193"/>
        <v>67054</v>
      </c>
      <c r="F809" s="1">
        <f t="shared" si="194"/>
        <v>0</v>
      </c>
      <c r="G809" s="1">
        <f t="shared" si="195"/>
        <v>0</v>
      </c>
      <c r="H809" s="1"/>
      <c r="I809" s="1">
        <f t="shared" si="196"/>
        <v>0</v>
      </c>
      <c r="J809" s="1">
        <f t="shared" si="197"/>
        <v>0</v>
      </c>
      <c r="K809" s="1">
        <f t="shared" si="198"/>
        <v>0</v>
      </c>
      <c r="L809" s="1"/>
      <c r="M809" s="74">
        <f t="shared" si="187"/>
        <v>0</v>
      </c>
      <c r="N809" s="1">
        <f t="shared" si="199"/>
        <v>0</v>
      </c>
      <c r="O809" s="1">
        <f t="shared" si="200"/>
        <v>0</v>
      </c>
      <c r="P809" s="16">
        <f t="shared" si="189"/>
        <v>65</v>
      </c>
      <c r="Q809" s="86">
        <f t="shared" si="190"/>
        <v>0</v>
      </c>
      <c r="R809" s="75"/>
      <c r="S809" s="80">
        <f t="shared" si="188"/>
        <v>0</v>
      </c>
      <c r="T809" s="1"/>
    </row>
    <row r="810" spans="2:20" customFormat="1" x14ac:dyDescent="0.25">
      <c r="B810" s="20">
        <f t="shared" si="191"/>
        <v>777</v>
      </c>
      <c r="C810" s="71">
        <f t="shared" si="192"/>
        <v>9</v>
      </c>
      <c r="D810" s="16">
        <f t="shared" si="186"/>
        <v>2083</v>
      </c>
      <c r="E810" s="17">
        <f t="shared" si="193"/>
        <v>67085</v>
      </c>
      <c r="F810" s="1">
        <f t="shared" si="194"/>
        <v>0</v>
      </c>
      <c r="G810" s="1">
        <f t="shared" si="195"/>
        <v>0</v>
      </c>
      <c r="H810" s="1"/>
      <c r="I810" s="1">
        <f t="shared" si="196"/>
        <v>0</v>
      </c>
      <c r="J810" s="1">
        <f t="shared" si="197"/>
        <v>0</v>
      </c>
      <c r="K810" s="1">
        <f t="shared" si="198"/>
        <v>0</v>
      </c>
      <c r="L810" s="1"/>
      <c r="M810" s="74">
        <f t="shared" si="187"/>
        <v>0</v>
      </c>
      <c r="N810" s="1">
        <f t="shared" si="199"/>
        <v>0</v>
      </c>
      <c r="O810" s="1">
        <f t="shared" si="200"/>
        <v>0</v>
      </c>
      <c r="P810" s="16">
        <f t="shared" si="189"/>
        <v>65</v>
      </c>
      <c r="Q810" s="86">
        <f t="shared" si="190"/>
        <v>0</v>
      </c>
      <c r="R810" s="75"/>
      <c r="S810" s="80">
        <f t="shared" si="188"/>
        <v>0</v>
      </c>
      <c r="T810" s="1"/>
    </row>
    <row r="811" spans="2:20" customFormat="1" x14ac:dyDescent="0.25">
      <c r="B811" s="20">
        <f t="shared" si="191"/>
        <v>778</v>
      </c>
      <c r="C811" s="71">
        <f t="shared" si="192"/>
        <v>10</v>
      </c>
      <c r="D811" s="16">
        <f t="shared" si="186"/>
        <v>2083</v>
      </c>
      <c r="E811" s="17">
        <f t="shared" si="193"/>
        <v>67115</v>
      </c>
      <c r="F811" s="1">
        <f t="shared" si="194"/>
        <v>0</v>
      </c>
      <c r="G811" s="1">
        <f t="shared" si="195"/>
        <v>0</v>
      </c>
      <c r="H811" s="1"/>
      <c r="I811" s="1">
        <f t="shared" si="196"/>
        <v>0</v>
      </c>
      <c r="J811" s="1">
        <f t="shared" si="197"/>
        <v>0</v>
      </c>
      <c r="K811" s="1">
        <f t="shared" si="198"/>
        <v>0</v>
      </c>
      <c r="L811" s="1"/>
      <c r="M811" s="74">
        <f t="shared" si="187"/>
        <v>0</v>
      </c>
      <c r="N811" s="1">
        <f t="shared" si="199"/>
        <v>0</v>
      </c>
      <c r="O811" s="1">
        <f t="shared" si="200"/>
        <v>0</v>
      </c>
      <c r="P811" s="16">
        <f t="shared" si="189"/>
        <v>65</v>
      </c>
      <c r="Q811" s="86">
        <f t="shared" si="190"/>
        <v>0</v>
      </c>
      <c r="R811" s="75"/>
      <c r="S811" s="80">
        <f t="shared" si="188"/>
        <v>0</v>
      </c>
      <c r="T811" s="1"/>
    </row>
    <row r="812" spans="2:20" customFormat="1" x14ac:dyDescent="0.25">
      <c r="B812" s="20">
        <f t="shared" si="191"/>
        <v>779</v>
      </c>
      <c r="C812" s="71">
        <f t="shared" si="192"/>
        <v>11</v>
      </c>
      <c r="D812" s="16">
        <f t="shared" si="186"/>
        <v>2083</v>
      </c>
      <c r="E812" s="17">
        <f t="shared" si="193"/>
        <v>67146</v>
      </c>
      <c r="F812" s="1">
        <f t="shared" si="194"/>
        <v>0</v>
      </c>
      <c r="G812" s="1">
        <f t="shared" si="195"/>
        <v>0</v>
      </c>
      <c r="H812" s="1"/>
      <c r="I812" s="1">
        <f t="shared" si="196"/>
        <v>0</v>
      </c>
      <c r="J812" s="1">
        <f t="shared" si="197"/>
        <v>0</v>
      </c>
      <c r="K812" s="1">
        <f t="shared" si="198"/>
        <v>0</v>
      </c>
      <c r="L812" s="1"/>
      <c r="M812" s="74">
        <f t="shared" si="187"/>
        <v>0</v>
      </c>
      <c r="N812" s="1">
        <f t="shared" si="199"/>
        <v>0</v>
      </c>
      <c r="O812" s="1">
        <f t="shared" si="200"/>
        <v>0</v>
      </c>
      <c r="P812" s="16">
        <f t="shared" si="189"/>
        <v>65</v>
      </c>
      <c r="Q812" s="86">
        <f t="shared" si="190"/>
        <v>0</v>
      </c>
      <c r="R812" s="75"/>
      <c r="S812" s="80">
        <f t="shared" si="188"/>
        <v>0</v>
      </c>
      <c r="T812" s="1"/>
    </row>
    <row r="813" spans="2:20" customFormat="1" x14ac:dyDescent="0.25">
      <c r="B813" s="20">
        <f t="shared" si="191"/>
        <v>780</v>
      </c>
      <c r="C813" s="71">
        <f t="shared" si="192"/>
        <v>12</v>
      </c>
      <c r="D813" s="16">
        <f t="shared" si="186"/>
        <v>2083</v>
      </c>
      <c r="E813" s="17">
        <f t="shared" si="193"/>
        <v>67176</v>
      </c>
      <c r="F813" s="1">
        <f t="shared" si="194"/>
        <v>0</v>
      </c>
      <c r="G813" s="1">
        <f t="shared" si="195"/>
        <v>0</v>
      </c>
      <c r="H813" s="1"/>
      <c r="I813" s="1">
        <f t="shared" si="196"/>
        <v>0</v>
      </c>
      <c r="J813" s="1">
        <f t="shared" si="197"/>
        <v>0</v>
      </c>
      <c r="K813" s="1">
        <f t="shared" si="198"/>
        <v>0</v>
      </c>
      <c r="L813" s="1"/>
      <c r="M813" s="74">
        <f t="shared" si="187"/>
        <v>0</v>
      </c>
      <c r="N813" s="1">
        <f t="shared" si="199"/>
        <v>0</v>
      </c>
      <c r="O813" s="1">
        <f t="shared" si="200"/>
        <v>0</v>
      </c>
      <c r="P813" s="16">
        <f t="shared" si="189"/>
        <v>65</v>
      </c>
      <c r="Q813" s="86">
        <f t="shared" si="190"/>
        <v>0</v>
      </c>
      <c r="R813" s="75"/>
      <c r="S813" s="80">
        <f t="shared" si="188"/>
        <v>0</v>
      </c>
      <c r="T813" s="1"/>
    </row>
    <row r="814" spans="2:20" customFormat="1" x14ac:dyDescent="0.25">
      <c r="B814" s="20">
        <f t="shared" si="191"/>
        <v>781</v>
      </c>
      <c r="C814" s="71">
        <f t="shared" si="192"/>
        <v>1</v>
      </c>
      <c r="D814" s="16">
        <f t="shared" si="186"/>
        <v>2084</v>
      </c>
      <c r="E814" s="17">
        <f t="shared" si="193"/>
        <v>67207</v>
      </c>
      <c r="F814" s="1">
        <f t="shared" si="194"/>
        <v>0</v>
      </c>
      <c r="G814" s="1">
        <f t="shared" si="195"/>
        <v>0</v>
      </c>
      <c r="H814" s="1"/>
      <c r="I814" s="1">
        <f t="shared" si="196"/>
        <v>0</v>
      </c>
      <c r="J814" s="1">
        <f t="shared" si="197"/>
        <v>0</v>
      </c>
      <c r="K814" s="1">
        <f t="shared" si="198"/>
        <v>0</v>
      </c>
      <c r="L814" s="1"/>
      <c r="M814" s="74">
        <f t="shared" si="187"/>
        <v>0</v>
      </c>
      <c r="N814" s="1">
        <f t="shared" si="199"/>
        <v>0</v>
      </c>
      <c r="O814" s="1">
        <f t="shared" si="200"/>
        <v>0</v>
      </c>
      <c r="P814" s="16">
        <f t="shared" si="189"/>
        <v>66</v>
      </c>
      <c r="Q814" s="86">
        <f t="shared" si="190"/>
        <v>0</v>
      </c>
      <c r="R814" s="75"/>
      <c r="S814" s="80">
        <f t="shared" si="188"/>
        <v>0</v>
      </c>
      <c r="T814" s="1"/>
    </row>
    <row r="815" spans="2:20" customFormat="1" x14ac:dyDescent="0.25">
      <c r="B815" s="20">
        <f t="shared" si="191"/>
        <v>782</v>
      </c>
      <c r="C815" s="71">
        <f t="shared" si="192"/>
        <v>2</v>
      </c>
      <c r="D815" s="16">
        <f t="shared" si="186"/>
        <v>2084</v>
      </c>
      <c r="E815" s="17">
        <f t="shared" si="193"/>
        <v>67238</v>
      </c>
      <c r="F815" s="1">
        <f t="shared" si="194"/>
        <v>0</v>
      </c>
      <c r="G815" s="1">
        <f t="shared" si="195"/>
        <v>0</v>
      </c>
      <c r="H815" s="1"/>
      <c r="I815" s="1">
        <f t="shared" si="196"/>
        <v>0</v>
      </c>
      <c r="J815" s="1">
        <f t="shared" si="197"/>
        <v>0</v>
      </c>
      <c r="K815" s="1">
        <f t="shared" si="198"/>
        <v>0</v>
      </c>
      <c r="L815" s="1"/>
      <c r="M815" s="74">
        <f t="shared" si="187"/>
        <v>0</v>
      </c>
      <c r="N815" s="1">
        <f t="shared" si="199"/>
        <v>0</v>
      </c>
      <c r="O815" s="1">
        <f t="shared" si="200"/>
        <v>0</v>
      </c>
      <c r="P815" s="16">
        <f t="shared" si="189"/>
        <v>66</v>
      </c>
      <c r="Q815" s="86">
        <f t="shared" si="190"/>
        <v>0</v>
      </c>
      <c r="R815" s="75"/>
      <c r="S815" s="80">
        <f t="shared" si="188"/>
        <v>0</v>
      </c>
      <c r="T815" s="1"/>
    </row>
    <row r="816" spans="2:20" customFormat="1" x14ac:dyDescent="0.25">
      <c r="B816" s="20">
        <f t="shared" si="191"/>
        <v>783</v>
      </c>
      <c r="C816" s="71">
        <f t="shared" si="192"/>
        <v>3</v>
      </c>
      <c r="D816" s="16">
        <f t="shared" si="186"/>
        <v>2084</v>
      </c>
      <c r="E816" s="17">
        <f t="shared" si="193"/>
        <v>67267</v>
      </c>
      <c r="F816" s="1">
        <f t="shared" si="194"/>
        <v>0</v>
      </c>
      <c r="G816" s="1">
        <f t="shared" si="195"/>
        <v>0</v>
      </c>
      <c r="H816" s="1"/>
      <c r="I816" s="1">
        <f t="shared" si="196"/>
        <v>0</v>
      </c>
      <c r="J816" s="1">
        <f t="shared" si="197"/>
        <v>0</v>
      </c>
      <c r="K816" s="1">
        <f t="shared" si="198"/>
        <v>0</v>
      </c>
      <c r="L816" s="1"/>
      <c r="M816" s="74">
        <f t="shared" si="187"/>
        <v>0</v>
      </c>
      <c r="N816" s="1">
        <f t="shared" si="199"/>
        <v>0</v>
      </c>
      <c r="O816" s="1">
        <f t="shared" si="200"/>
        <v>0</v>
      </c>
      <c r="P816" s="16">
        <f t="shared" si="189"/>
        <v>66</v>
      </c>
      <c r="Q816" s="86">
        <f t="shared" si="190"/>
        <v>0</v>
      </c>
      <c r="R816" s="75"/>
      <c r="S816" s="80">
        <f t="shared" si="188"/>
        <v>0</v>
      </c>
      <c r="T816" s="1"/>
    </row>
    <row r="817" spans="2:20" customFormat="1" x14ac:dyDescent="0.25">
      <c r="B817" s="20">
        <f t="shared" si="191"/>
        <v>784</v>
      </c>
      <c r="C817" s="71">
        <f t="shared" si="192"/>
        <v>4</v>
      </c>
      <c r="D817" s="16">
        <f t="shared" si="186"/>
        <v>2084</v>
      </c>
      <c r="E817" s="17">
        <f t="shared" si="193"/>
        <v>67298</v>
      </c>
      <c r="F817" s="1">
        <f t="shared" si="194"/>
        <v>0</v>
      </c>
      <c r="G817" s="1">
        <f t="shared" si="195"/>
        <v>0</v>
      </c>
      <c r="H817" s="1"/>
      <c r="I817" s="1">
        <f t="shared" si="196"/>
        <v>0</v>
      </c>
      <c r="J817" s="1">
        <f t="shared" si="197"/>
        <v>0</v>
      </c>
      <c r="K817" s="1">
        <f t="shared" si="198"/>
        <v>0</v>
      </c>
      <c r="L817" s="1"/>
      <c r="M817" s="74">
        <f t="shared" si="187"/>
        <v>0</v>
      </c>
      <c r="N817" s="1">
        <f t="shared" si="199"/>
        <v>0</v>
      </c>
      <c r="O817" s="1">
        <f t="shared" si="200"/>
        <v>0</v>
      </c>
      <c r="P817" s="16">
        <f t="shared" si="189"/>
        <v>66</v>
      </c>
      <c r="Q817" s="86">
        <f t="shared" si="190"/>
        <v>0</v>
      </c>
      <c r="R817" s="75"/>
      <c r="S817" s="80">
        <f t="shared" si="188"/>
        <v>0</v>
      </c>
      <c r="T817" s="1"/>
    </row>
    <row r="818" spans="2:20" customFormat="1" x14ac:dyDescent="0.25">
      <c r="B818" s="20">
        <f t="shared" si="191"/>
        <v>785</v>
      </c>
      <c r="C818" s="71">
        <f t="shared" si="192"/>
        <v>5</v>
      </c>
      <c r="D818" s="16">
        <f t="shared" si="186"/>
        <v>2084</v>
      </c>
      <c r="E818" s="17">
        <f t="shared" si="193"/>
        <v>67328</v>
      </c>
      <c r="F818" s="1">
        <f t="shared" si="194"/>
        <v>0</v>
      </c>
      <c r="G818" s="1">
        <f t="shared" si="195"/>
        <v>0</v>
      </c>
      <c r="H818" s="1"/>
      <c r="I818" s="1">
        <f t="shared" si="196"/>
        <v>0</v>
      </c>
      <c r="J818" s="1">
        <f t="shared" si="197"/>
        <v>0</v>
      </c>
      <c r="K818" s="1">
        <f t="shared" si="198"/>
        <v>0</v>
      </c>
      <c r="L818" s="1"/>
      <c r="M818" s="74">
        <f t="shared" si="187"/>
        <v>0</v>
      </c>
      <c r="N818" s="1">
        <f t="shared" si="199"/>
        <v>0</v>
      </c>
      <c r="O818" s="1">
        <f t="shared" si="200"/>
        <v>0</v>
      </c>
      <c r="P818" s="16">
        <f t="shared" si="189"/>
        <v>66</v>
      </c>
      <c r="Q818" s="86">
        <f t="shared" si="190"/>
        <v>0</v>
      </c>
      <c r="R818" s="75"/>
      <c r="S818" s="80">
        <f t="shared" si="188"/>
        <v>0</v>
      </c>
      <c r="T818" s="1"/>
    </row>
    <row r="819" spans="2:20" customFormat="1" x14ac:dyDescent="0.25">
      <c r="B819" s="20">
        <f t="shared" si="191"/>
        <v>786</v>
      </c>
      <c r="C819" s="71">
        <f t="shared" si="192"/>
        <v>6</v>
      </c>
      <c r="D819" s="16">
        <f t="shared" si="186"/>
        <v>2084</v>
      </c>
      <c r="E819" s="17">
        <f t="shared" si="193"/>
        <v>67359</v>
      </c>
      <c r="F819" s="1">
        <f t="shared" si="194"/>
        <v>0</v>
      </c>
      <c r="G819" s="1">
        <f t="shared" si="195"/>
        <v>0</v>
      </c>
      <c r="H819" s="1"/>
      <c r="I819" s="1">
        <f t="shared" si="196"/>
        <v>0</v>
      </c>
      <c r="J819" s="1">
        <f t="shared" si="197"/>
        <v>0</v>
      </c>
      <c r="K819" s="1">
        <f t="shared" si="198"/>
        <v>0</v>
      </c>
      <c r="L819" s="1"/>
      <c r="M819" s="74">
        <f t="shared" si="187"/>
        <v>0</v>
      </c>
      <c r="N819" s="1">
        <f t="shared" si="199"/>
        <v>0</v>
      </c>
      <c r="O819" s="1">
        <f t="shared" si="200"/>
        <v>0</v>
      </c>
      <c r="P819" s="16">
        <f t="shared" si="189"/>
        <v>66</v>
      </c>
      <c r="Q819" s="86">
        <f t="shared" si="190"/>
        <v>0</v>
      </c>
      <c r="R819" s="75"/>
      <c r="S819" s="80">
        <f t="shared" si="188"/>
        <v>0</v>
      </c>
      <c r="T819" s="1"/>
    </row>
    <row r="820" spans="2:20" customFormat="1" x14ac:dyDescent="0.25">
      <c r="B820" s="20">
        <f t="shared" si="191"/>
        <v>787</v>
      </c>
      <c r="C820" s="71">
        <f t="shared" si="192"/>
        <v>7</v>
      </c>
      <c r="D820" s="16">
        <f t="shared" si="186"/>
        <v>2084</v>
      </c>
      <c r="E820" s="17">
        <f t="shared" si="193"/>
        <v>67389</v>
      </c>
      <c r="F820" s="1">
        <f t="shared" si="194"/>
        <v>0</v>
      </c>
      <c r="G820" s="1">
        <f t="shared" si="195"/>
        <v>0</v>
      </c>
      <c r="H820" s="1"/>
      <c r="I820" s="1">
        <f t="shared" si="196"/>
        <v>0</v>
      </c>
      <c r="J820" s="1">
        <f t="shared" si="197"/>
        <v>0</v>
      </c>
      <c r="K820" s="1">
        <f t="shared" si="198"/>
        <v>0</v>
      </c>
      <c r="L820" s="1"/>
      <c r="M820" s="74">
        <f t="shared" si="187"/>
        <v>0</v>
      </c>
      <c r="N820" s="1">
        <f t="shared" si="199"/>
        <v>0</v>
      </c>
      <c r="O820" s="1">
        <f t="shared" si="200"/>
        <v>0</v>
      </c>
      <c r="P820" s="16">
        <f t="shared" si="189"/>
        <v>66</v>
      </c>
      <c r="Q820" s="86">
        <f t="shared" si="190"/>
        <v>0</v>
      </c>
      <c r="R820" s="75"/>
      <c r="S820" s="80">
        <f t="shared" si="188"/>
        <v>0</v>
      </c>
      <c r="T820" s="1"/>
    </row>
    <row r="821" spans="2:20" customFormat="1" x14ac:dyDescent="0.25">
      <c r="B821" s="20">
        <f t="shared" si="191"/>
        <v>788</v>
      </c>
      <c r="C821" s="71">
        <f t="shared" si="192"/>
        <v>8</v>
      </c>
      <c r="D821" s="16">
        <f t="shared" si="186"/>
        <v>2084</v>
      </c>
      <c r="E821" s="17">
        <f t="shared" si="193"/>
        <v>67420</v>
      </c>
      <c r="F821" s="1">
        <f t="shared" si="194"/>
        <v>0</v>
      </c>
      <c r="G821" s="1">
        <f t="shared" si="195"/>
        <v>0</v>
      </c>
      <c r="H821" s="1"/>
      <c r="I821" s="1">
        <f t="shared" si="196"/>
        <v>0</v>
      </c>
      <c r="J821" s="1">
        <f t="shared" si="197"/>
        <v>0</v>
      </c>
      <c r="K821" s="1">
        <f t="shared" si="198"/>
        <v>0</v>
      </c>
      <c r="L821" s="1"/>
      <c r="M821" s="74">
        <f t="shared" si="187"/>
        <v>0</v>
      </c>
      <c r="N821" s="1">
        <f t="shared" si="199"/>
        <v>0</v>
      </c>
      <c r="O821" s="1">
        <f t="shared" si="200"/>
        <v>0</v>
      </c>
      <c r="P821" s="16">
        <f t="shared" si="189"/>
        <v>66</v>
      </c>
      <c r="Q821" s="86">
        <f t="shared" si="190"/>
        <v>0</v>
      </c>
      <c r="R821" s="75"/>
      <c r="S821" s="80">
        <f t="shared" si="188"/>
        <v>0</v>
      </c>
      <c r="T821" s="1"/>
    </row>
    <row r="822" spans="2:20" customFormat="1" x14ac:dyDescent="0.25">
      <c r="B822" s="20">
        <f t="shared" si="191"/>
        <v>789</v>
      </c>
      <c r="C822" s="71">
        <f t="shared" si="192"/>
        <v>9</v>
      </c>
      <c r="D822" s="16">
        <f t="shared" si="186"/>
        <v>2084</v>
      </c>
      <c r="E822" s="17">
        <f t="shared" si="193"/>
        <v>67451</v>
      </c>
      <c r="F822" s="1">
        <f t="shared" si="194"/>
        <v>0</v>
      </c>
      <c r="G822" s="1">
        <f t="shared" si="195"/>
        <v>0</v>
      </c>
      <c r="H822" s="1"/>
      <c r="I822" s="1">
        <f t="shared" si="196"/>
        <v>0</v>
      </c>
      <c r="J822" s="1">
        <f t="shared" si="197"/>
        <v>0</v>
      </c>
      <c r="K822" s="1">
        <f t="shared" si="198"/>
        <v>0</v>
      </c>
      <c r="L822" s="1"/>
      <c r="M822" s="74">
        <f t="shared" si="187"/>
        <v>0</v>
      </c>
      <c r="N822" s="1">
        <f t="shared" si="199"/>
        <v>0</v>
      </c>
      <c r="O822" s="1">
        <f t="shared" si="200"/>
        <v>0</v>
      </c>
      <c r="P822" s="16">
        <f t="shared" si="189"/>
        <v>66</v>
      </c>
      <c r="Q822" s="86">
        <f t="shared" si="190"/>
        <v>0</v>
      </c>
      <c r="R822" s="75"/>
      <c r="S822" s="80">
        <f t="shared" si="188"/>
        <v>0</v>
      </c>
      <c r="T822" s="1"/>
    </row>
    <row r="823" spans="2:20" customFormat="1" x14ac:dyDescent="0.25">
      <c r="B823" s="20">
        <f t="shared" si="191"/>
        <v>790</v>
      </c>
      <c r="C823" s="71">
        <f t="shared" si="192"/>
        <v>10</v>
      </c>
      <c r="D823" s="16">
        <f t="shared" si="186"/>
        <v>2084</v>
      </c>
      <c r="E823" s="17">
        <f t="shared" si="193"/>
        <v>67481</v>
      </c>
      <c r="F823" s="1">
        <f t="shared" si="194"/>
        <v>0</v>
      </c>
      <c r="G823" s="1">
        <f t="shared" si="195"/>
        <v>0</v>
      </c>
      <c r="H823" s="1"/>
      <c r="I823" s="1">
        <f t="shared" si="196"/>
        <v>0</v>
      </c>
      <c r="J823" s="1">
        <f t="shared" si="197"/>
        <v>0</v>
      </c>
      <c r="K823" s="1">
        <f t="shared" si="198"/>
        <v>0</v>
      </c>
      <c r="L823" s="1"/>
      <c r="M823" s="74">
        <f t="shared" si="187"/>
        <v>0</v>
      </c>
      <c r="N823" s="1">
        <f t="shared" si="199"/>
        <v>0</v>
      </c>
      <c r="O823" s="1">
        <f t="shared" si="200"/>
        <v>0</v>
      </c>
      <c r="P823" s="16">
        <f t="shared" si="189"/>
        <v>66</v>
      </c>
      <c r="Q823" s="86">
        <f t="shared" si="190"/>
        <v>0</v>
      </c>
      <c r="R823" s="75"/>
      <c r="S823" s="80">
        <f t="shared" si="188"/>
        <v>0</v>
      </c>
      <c r="T823" s="1"/>
    </row>
    <row r="824" spans="2:20" customFormat="1" x14ac:dyDescent="0.25">
      <c r="B824" s="20">
        <f t="shared" si="191"/>
        <v>791</v>
      </c>
      <c r="C824" s="71">
        <f t="shared" si="192"/>
        <v>11</v>
      </c>
      <c r="D824" s="16">
        <f t="shared" si="186"/>
        <v>2084</v>
      </c>
      <c r="E824" s="17">
        <f t="shared" si="193"/>
        <v>67512</v>
      </c>
      <c r="F824" s="1">
        <f t="shared" si="194"/>
        <v>0</v>
      </c>
      <c r="G824" s="1">
        <f t="shared" si="195"/>
        <v>0</v>
      </c>
      <c r="H824" s="1"/>
      <c r="I824" s="1">
        <f t="shared" si="196"/>
        <v>0</v>
      </c>
      <c r="J824" s="1">
        <f t="shared" si="197"/>
        <v>0</v>
      </c>
      <c r="K824" s="1">
        <f t="shared" si="198"/>
        <v>0</v>
      </c>
      <c r="L824" s="1"/>
      <c r="M824" s="74">
        <f t="shared" si="187"/>
        <v>0</v>
      </c>
      <c r="N824" s="1">
        <f t="shared" si="199"/>
        <v>0</v>
      </c>
      <c r="O824" s="1">
        <f t="shared" si="200"/>
        <v>0</v>
      </c>
      <c r="P824" s="16">
        <f t="shared" si="189"/>
        <v>66</v>
      </c>
      <c r="Q824" s="86">
        <f t="shared" si="190"/>
        <v>0</v>
      </c>
      <c r="R824" s="75"/>
      <c r="S824" s="80">
        <f t="shared" si="188"/>
        <v>0</v>
      </c>
      <c r="T824" s="1"/>
    </row>
    <row r="825" spans="2:20" customFormat="1" x14ac:dyDescent="0.25">
      <c r="B825" s="20">
        <f t="shared" si="191"/>
        <v>792</v>
      </c>
      <c r="C825" s="71">
        <f t="shared" si="192"/>
        <v>12</v>
      </c>
      <c r="D825" s="16">
        <f t="shared" si="186"/>
        <v>2084</v>
      </c>
      <c r="E825" s="17">
        <f t="shared" si="193"/>
        <v>67542</v>
      </c>
      <c r="F825" s="1">
        <f t="shared" si="194"/>
        <v>0</v>
      </c>
      <c r="G825" s="1">
        <f t="shared" si="195"/>
        <v>0</v>
      </c>
      <c r="H825" s="1"/>
      <c r="I825" s="1">
        <f t="shared" si="196"/>
        <v>0</v>
      </c>
      <c r="J825" s="1">
        <f t="shared" si="197"/>
        <v>0</v>
      </c>
      <c r="K825" s="1">
        <f t="shared" si="198"/>
        <v>0</v>
      </c>
      <c r="L825" s="1"/>
      <c r="M825" s="74">
        <f t="shared" si="187"/>
        <v>0</v>
      </c>
      <c r="N825" s="1">
        <f t="shared" si="199"/>
        <v>0</v>
      </c>
      <c r="O825" s="1">
        <f t="shared" si="200"/>
        <v>0</v>
      </c>
      <c r="P825" s="16">
        <f t="shared" si="189"/>
        <v>66</v>
      </c>
      <c r="Q825" s="86">
        <f t="shared" si="190"/>
        <v>0</v>
      </c>
      <c r="R825" s="75"/>
      <c r="S825" s="80">
        <f t="shared" si="188"/>
        <v>0</v>
      </c>
      <c r="T825" s="1"/>
    </row>
    <row r="826" spans="2:20" customFormat="1" x14ac:dyDescent="0.25">
      <c r="B826" s="20">
        <f t="shared" si="191"/>
        <v>793</v>
      </c>
      <c r="C826" s="71">
        <f t="shared" si="192"/>
        <v>1</v>
      </c>
      <c r="D826" s="16">
        <f t="shared" ref="D826:D833" si="201">IF(AND(C826=1, B826&gt;1),D825+1,D825)</f>
        <v>2085</v>
      </c>
      <c r="E826" s="17">
        <f t="shared" si="193"/>
        <v>67573</v>
      </c>
      <c r="F826" s="1">
        <f t="shared" si="194"/>
        <v>0</v>
      </c>
      <c r="G826" s="1">
        <f t="shared" si="195"/>
        <v>0</v>
      </c>
      <c r="H826" s="1"/>
      <c r="I826" s="1">
        <f t="shared" si="196"/>
        <v>0</v>
      </c>
      <c r="J826" s="1">
        <f t="shared" si="197"/>
        <v>0</v>
      </c>
      <c r="K826" s="1">
        <f t="shared" si="198"/>
        <v>0</v>
      </c>
      <c r="L826" s="1"/>
      <c r="M826" s="74">
        <f t="shared" ref="M826:M833" si="202">IF(O825&gt;$N$14,IF(O825&gt;=(I826+$N$14),$N$14,(O825-I826)),0)</f>
        <v>0</v>
      </c>
      <c r="N826" s="1">
        <f t="shared" si="199"/>
        <v>0</v>
      </c>
      <c r="O826" s="1">
        <f t="shared" si="200"/>
        <v>0</v>
      </c>
      <c r="P826" s="16">
        <f t="shared" si="189"/>
        <v>67</v>
      </c>
      <c r="Q826" s="86">
        <f t="shared" si="190"/>
        <v>0</v>
      </c>
      <c r="R826" s="75"/>
      <c r="S826" s="80">
        <f t="shared" ref="S826:S833" si="203">F826+I826+M826</f>
        <v>0</v>
      </c>
      <c r="T826" s="1"/>
    </row>
    <row r="827" spans="2:20" customFormat="1" x14ac:dyDescent="0.25">
      <c r="B827" s="20">
        <f t="shared" si="191"/>
        <v>794</v>
      </c>
      <c r="C827" s="71">
        <f t="shared" si="192"/>
        <v>2</v>
      </c>
      <c r="D827" s="16">
        <f t="shared" si="201"/>
        <v>2085</v>
      </c>
      <c r="E827" s="17">
        <f t="shared" si="193"/>
        <v>67604</v>
      </c>
      <c r="F827" s="1">
        <f t="shared" si="194"/>
        <v>0</v>
      </c>
      <c r="G827" s="1">
        <f t="shared" si="195"/>
        <v>0</v>
      </c>
      <c r="H827" s="1"/>
      <c r="I827" s="1">
        <f t="shared" si="196"/>
        <v>0</v>
      </c>
      <c r="J827" s="1">
        <f t="shared" si="197"/>
        <v>0</v>
      </c>
      <c r="K827" s="1">
        <f t="shared" si="198"/>
        <v>0</v>
      </c>
      <c r="L827" s="1"/>
      <c r="M827" s="74">
        <f t="shared" si="202"/>
        <v>0</v>
      </c>
      <c r="N827" s="1">
        <f t="shared" si="199"/>
        <v>0</v>
      </c>
      <c r="O827" s="1">
        <f t="shared" si="200"/>
        <v>0</v>
      </c>
      <c r="P827" s="16">
        <f t="shared" si="189"/>
        <v>67</v>
      </c>
      <c r="Q827" s="86">
        <f t="shared" si="190"/>
        <v>0</v>
      </c>
      <c r="R827" s="75"/>
      <c r="S827" s="80">
        <f t="shared" si="203"/>
        <v>0</v>
      </c>
      <c r="T827" s="1"/>
    </row>
    <row r="828" spans="2:20" customFormat="1" x14ac:dyDescent="0.25">
      <c r="B828" s="20">
        <f t="shared" si="191"/>
        <v>795</v>
      </c>
      <c r="C828" s="71">
        <f t="shared" si="192"/>
        <v>3</v>
      </c>
      <c r="D828" s="16">
        <f t="shared" si="201"/>
        <v>2085</v>
      </c>
      <c r="E828" s="17">
        <f t="shared" si="193"/>
        <v>67632</v>
      </c>
      <c r="F828" s="1">
        <f t="shared" si="194"/>
        <v>0</v>
      </c>
      <c r="G828" s="1">
        <f t="shared" si="195"/>
        <v>0</v>
      </c>
      <c r="H828" s="1"/>
      <c r="I828" s="1">
        <f t="shared" si="196"/>
        <v>0</v>
      </c>
      <c r="J828" s="1">
        <f t="shared" si="197"/>
        <v>0</v>
      </c>
      <c r="K828" s="1">
        <f t="shared" si="198"/>
        <v>0</v>
      </c>
      <c r="L828" s="1"/>
      <c r="M828" s="74">
        <f t="shared" si="202"/>
        <v>0</v>
      </c>
      <c r="N828" s="1">
        <f t="shared" si="199"/>
        <v>0</v>
      </c>
      <c r="O828" s="1">
        <f t="shared" si="200"/>
        <v>0</v>
      </c>
      <c r="P828" s="16">
        <f t="shared" si="189"/>
        <v>67</v>
      </c>
      <c r="Q828" s="86">
        <f t="shared" si="190"/>
        <v>0</v>
      </c>
      <c r="R828" s="75"/>
      <c r="S828" s="80">
        <f t="shared" si="203"/>
        <v>0</v>
      </c>
      <c r="T828" s="1"/>
    </row>
    <row r="829" spans="2:20" customFormat="1" x14ac:dyDescent="0.25">
      <c r="B829" s="20">
        <f t="shared" si="191"/>
        <v>796</v>
      </c>
      <c r="C829" s="71">
        <f t="shared" si="192"/>
        <v>4</v>
      </c>
      <c r="D829" s="16">
        <f t="shared" si="201"/>
        <v>2085</v>
      </c>
      <c r="E829" s="17">
        <f t="shared" si="193"/>
        <v>67663</v>
      </c>
      <c r="F829" s="1">
        <f t="shared" si="194"/>
        <v>0</v>
      </c>
      <c r="G829" s="1">
        <f t="shared" si="195"/>
        <v>0</v>
      </c>
      <c r="H829" s="1"/>
      <c r="I829" s="1">
        <f t="shared" si="196"/>
        <v>0</v>
      </c>
      <c r="J829" s="1">
        <f t="shared" si="197"/>
        <v>0</v>
      </c>
      <c r="K829" s="1">
        <f t="shared" si="198"/>
        <v>0</v>
      </c>
      <c r="L829" s="1"/>
      <c r="M829" s="74">
        <f t="shared" si="202"/>
        <v>0</v>
      </c>
      <c r="N829" s="1">
        <f t="shared" si="199"/>
        <v>0</v>
      </c>
      <c r="O829" s="1">
        <f t="shared" si="200"/>
        <v>0</v>
      </c>
      <c r="P829" s="16">
        <f t="shared" si="189"/>
        <v>67</v>
      </c>
      <c r="Q829" s="86">
        <f t="shared" si="190"/>
        <v>0</v>
      </c>
      <c r="R829" s="75"/>
      <c r="S829" s="80">
        <f t="shared" si="203"/>
        <v>0</v>
      </c>
      <c r="T829" s="1"/>
    </row>
    <row r="830" spans="2:20" customFormat="1" x14ac:dyDescent="0.25">
      <c r="B830" s="20">
        <f t="shared" si="191"/>
        <v>797</v>
      </c>
      <c r="C830" s="71">
        <f t="shared" si="192"/>
        <v>5</v>
      </c>
      <c r="D830" s="16">
        <f t="shared" si="201"/>
        <v>2085</v>
      </c>
      <c r="E830" s="17">
        <f t="shared" si="193"/>
        <v>67693</v>
      </c>
      <c r="F830" s="1">
        <f t="shared" si="194"/>
        <v>0</v>
      </c>
      <c r="G830" s="1">
        <f t="shared" si="195"/>
        <v>0</v>
      </c>
      <c r="H830" s="1"/>
      <c r="I830" s="1">
        <f t="shared" si="196"/>
        <v>0</v>
      </c>
      <c r="J830" s="1">
        <f t="shared" si="197"/>
        <v>0</v>
      </c>
      <c r="K830" s="1">
        <f t="shared" si="198"/>
        <v>0</v>
      </c>
      <c r="L830" s="1"/>
      <c r="M830" s="74">
        <f t="shared" si="202"/>
        <v>0</v>
      </c>
      <c r="N830" s="1">
        <f t="shared" si="199"/>
        <v>0</v>
      </c>
      <c r="O830" s="1">
        <f t="shared" si="200"/>
        <v>0</v>
      </c>
      <c r="P830" s="16">
        <f t="shared" si="189"/>
        <v>67</v>
      </c>
      <c r="Q830" s="86">
        <f t="shared" si="190"/>
        <v>0</v>
      </c>
      <c r="R830" s="75"/>
      <c r="S830" s="80">
        <f t="shared" si="203"/>
        <v>0</v>
      </c>
      <c r="T830" s="1"/>
    </row>
    <row r="831" spans="2:20" customFormat="1" x14ac:dyDescent="0.25">
      <c r="B831" s="20">
        <f t="shared" si="191"/>
        <v>798</v>
      </c>
      <c r="C831" s="71">
        <f t="shared" si="192"/>
        <v>6</v>
      </c>
      <c r="D831" s="16">
        <f t="shared" si="201"/>
        <v>2085</v>
      </c>
      <c r="E831" s="17">
        <f t="shared" si="193"/>
        <v>67724</v>
      </c>
      <c r="F831" s="1">
        <f t="shared" si="194"/>
        <v>0</v>
      </c>
      <c r="G831" s="1">
        <f t="shared" si="195"/>
        <v>0</v>
      </c>
      <c r="H831" s="1"/>
      <c r="I831" s="1">
        <f t="shared" si="196"/>
        <v>0</v>
      </c>
      <c r="J831" s="1">
        <f t="shared" si="197"/>
        <v>0</v>
      </c>
      <c r="K831" s="1">
        <f t="shared" si="198"/>
        <v>0</v>
      </c>
      <c r="L831" s="1"/>
      <c r="M831" s="74">
        <f t="shared" si="202"/>
        <v>0</v>
      </c>
      <c r="N831" s="1">
        <f t="shared" si="199"/>
        <v>0</v>
      </c>
      <c r="O831" s="1">
        <f t="shared" si="200"/>
        <v>0</v>
      </c>
      <c r="P831" s="16">
        <f t="shared" si="189"/>
        <v>67</v>
      </c>
      <c r="Q831" s="86">
        <f t="shared" si="190"/>
        <v>0</v>
      </c>
      <c r="R831" s="75"/>
      <c r="S831" s="80">
        <f t="shared" si="203"/>
        <v>0</v>
      </c>
      <c r="T831" s="1"/>
    </row>
    <row r="832" spans="2:20" customFormat="1" x14ac:dyDescent="0.25">
      <c r="B832" s="20">
        <f t="shared" si="191"/>
        <v>799</v>
      </c>
      <c r="C832" s="71">
        <f t="shared" si="192"/>
        <v>7</v>
      </c>
      <c r="D832" s="16">
        <f t="shared" si="201"/>
        <v>2085</v>
      </c>
      <c r="E832" s="17">
        <f t="shared" si="193"/>
        <v>67754</v>
      </c>
      <c r="F832" s="1">
        <f t="shared" si="194"/>
        <v>0</v>
      </c>
      <c r="G832" s="1">
        <f t="shared" si="195"/>
        <v>0</v>
      </c>
      <c r="H832" s="1"/>
      <c r="I832" s="1">
        <f t="shared" si="196"/>
        <v>0</v>
      </c>
      <c r="J832" s="1">
        <f t="shared" si="197"/>
        <v>0</v>
      </c>
      <c r="K832" s="1">
        <f t="shared" si="198"/>
        <v>0</v>
      </c>
      <c r="L832" s="1"/>
      <c r="M832" s="74">
        <f t="shared" si="202"/>
        <v>0</v>
      </c>
      <c r="N832" s="1">
        <f t="shared" si="199"/>
        <v>0</v>
      </c>
      <c r="O832" s="1">
        <f t="shared" si="200"/>
        <v>0</v>
      </c>
      <c r="P832" s="16">
        <f t="shared" si="189"/>
        <v>67</v>
      </c>
      <c r="Q832" s="86">
        <f t="shared" si="190"/>
        <v>0</v>
      </c>
      <c r="R832" s="75"/>
      <c r="S832" s="80">
        <f t="shared" si="203"/>
        <v>0</v>
      </c>
      <c r="T832" s="1"/>
    </row>
    <row r="833" spans="1:20" customFormat="1" x14ac:dyDescent="0.25">
      <c r="B833" s="20">
        <f t="shared" si="191"/>
        <v>800</v>
      </c>
      <c r="C833" s="71">
        <f t="shared" si="192"/>
        <v>8</v>
      </c>
      <c r="D833" s="16">
        <f t="shared" si="201"/>
        <v>2085</v>
      </c>
      <c r="E833" s="17">
        <f t="shared" si="193"/>
        <v>67785</v>
      </c>
      <c r="F833" s="1">
        <f t="shared" si="194"/>
        <v>0</v>
      </c>
      <c r="G833" s="1">
        <f t="shared" si="195"/>
        <v>0</v>
      </c>
      <c r="H833" s="1"/>
      <c r="I833" s="1">
        <f t="shared" si="196"/>
        <v>0</v>
      </c>
      <c r="J833" s="1">
        <f t="shared" si="197"/>
        <v>0</v>
      </c>
      <c r="K833" s="1">
        <f t="shared" si="198"/>
        <v>0</v>
      </c>
      <c r="L833" s="1"/>
      <c r="M833" s="74">
        <f t="shared" si="202"/>
        <v>0</v>
      </c>
      <c r="N833" s="1">
        <f t="shared" si="199"/>
        <v>0</v>
      </c>
      <c r="O833" s="1">
        <f t="shared" si="200"/>
        <v>0</v>
      </c>
      <c r="P833" s="16">
        <f t="shared" si="189"/>
        <v>67</v>
      </c>
      <c r="Q833" s="86">
        <f t="shared" si="190"/>
        <v>0</v>
      </c>
      <c r="R833" s="75"/>
      <c r="S833" s="80">
        <f t="shared" si="203"/>
        <v>0</v>
      </c>
      <c r="T833" s="1"/>
    </row>
    <row r="834" spans="1:20" customFormat="1" ht="13.8" thickBot="1" x14ac:dyDescent="0.3">
      <c r="A834" s="76"/>
      <c r="B834" s="76"/>
      <c r="C834" s="76"/>
      <c r="D834" s="76"/>
      <c r="E834" s="76"/>
      <c r="F834" s="77">
        <f>SUM(F33:F479)</f>
        <v>143739.43000000002</v>
      </c>
      <c r="G834" s="76"/>
      <c r="H834" s="76"/>
      <c r="I834" s="77">
        <f>SUM(I33:I479)</f>
        <v>199999.99999999988</v>
      </c>
      <c r="J834" s="76"/>
      <c r="K834" s="76"/>
      <c r="L834" s="76"/>
      <c r="M834" s="77">
        <f>SUM(M33:M479)</f>
        <v>0</v>
      </c>
      <c r="N834" s="76"/>
      <c r="O834" s="76"/>
      <c r="P834" s="76"/>
      <c r="Q834" s="76"/>
      <c r="R834" s="78" t="s">
        <v>23</v>
      </c>
      <c r="S834" s="77">
        <f>SUM(S33:S479)</f>
        <v>343739.42999999982</v>
      </c>
      <c r="T834" s="15"/>
    </row>
    <row r="835" spans="1:20" customFormat="1" x14ac:dyDescent="0.25">
      <c r="M835" s="34"/>
      <c r="R835" s="5"/>
    </row>
    <row r="836" spans="1:20" x14ac:dyDescent="0.25">
      <c r="M836" s="82"/>
      <c r="R836" s="83"/>
    </row>
    <row r="837" spans="1:20" x14ac:dyDescent="0.25">
      <c r="M837" s="82"/>
      <c r="R837" s="83"/>
    </row>
    <row r="838" spans="1:20" x14ac:dyDescent="0.25">
      <c r="M838" s="82"/>
      <c r="R838" s="83"/>
    </row>
    <row r="839" spans="1:20" x14ac:dyDescent="0.25">
      <c r="M839" s="82"/>
      <c r="R839" s="83"/>
    </row>
    <row r="840" spans="1:20" x14ac:dyDescent="0.25">
      <c r="M840" s="82"/>
      <c r="R840" s="83"/>
    </row>
    <row r="841" spans="1:20" x14ac:dyDescent="0.25">
      <c r="M841" s="82"/>
      <c r="R841" s="83"/>
    </row>
    <row r="842" spans="1:20" x14ac:dyDescent="0.25">
      <c r="M842" s="82"/>
      <c r="R842" s="83"/>
    </row>
    <row r="843" spans="1:20" x14ac:dyDescent="0.25">
      <c r="M843" s="82"/>
      <c r="R843" s="83"/>
    </row>
    <row r="844" spans="1:20" x14ac:dyDescent="0.25">
      <c r="M844" s="82"/>
      <c r="R844" s="83"/>
    </row>
    <row r="845" spans="1:20" x14ac:dyDescent="0.25">
      <c r="M845" s="82"/>
      <c r="R845" s="83"/>
    </row>
    <row r="846" spans="1:20" x14ac:dyDescent="0.25">
      <c r="M846" s="82"/>
      <c r="R846" s="83"/>
    </row>
    <row r="847" spans="1:20" hidden="1" x14ac:dyDescent="0.25">
      <c r="M847" s="82"/>
      <c r="R847" s="83"/>
    </row>
    <row r="848" spans="1:20" hidden="1" x14ac:dyDescent="0.25">
      <c r="M848" s="82"/>
      <c r="R848" s="83"/>
    </row>
    <row r="849" spans="13:18" hidden="1" x14ac:dyDescent="0.25">
      <c r="M849" s="82"/>
      <c r="R849" s="83"/>
    </row>
    <row r="850" spans="13:18" hidden="1" x14ac:dyDescent="0.25">
      <c r="M850" s="82"/>
      <c r="R850" s="83"/>
    </row>
    <row r="851" spans="13:18" hidden="1" x14ac:dyDescent="0.25">
      <c r="M851" s="82"/>
      <c r="R851" s="83"/>
    </row>
    <row r="852" spans="13:18" hidden="1" x14ac:dyDescent="0.25">
      <c r="M852" s="82"/>
      <c r="R852" s="83"/>
    </row>
    <row r="853" spans="13:18" hidden="1" x14ac:dyDescent="0.25">
      <c r="M853" s="82"/>
      <c r="R853" s="83"/>
    </row>
    <row r="854" spans="13:18" hidden="1" x14ac:dyDescent="0.25">
      <c r="M854" s="82"/>
      <c r="R854" s="83"/>
    </row>
    <row r="855" spans="13:18" hidden="1" x14ac:dyDescent="0.25">
      <c r="M855" s="82"/>
      <c r="R855" s="83"/>
    </row>
    <row r="856" spans="13:18" hidden="1" x14ac:dyDescent="0.25">
      <c r="M856" s="82"/>
      <c r="R856" s="83"/>
    </row>
    <row r="857" spans="13:18" hidden="1" x14ac:dyDescent="0.25">
      <c r="M857" s="82"/>
      <c r="R857" s="83"/>
    </row>
    <row r="858" spans="13:18" hidden="1" x14ac:dyDescent="0.25">
      <c r="M858" s="82"/>
      <c r="R858" s="83"/>
    </row>
    <row r="859" spans="13:18" hidden="1" x14ac:dyDescent="0.25">
      <c r="M859" s="82"/>
      <c r="R859" s="83"/>
    </row>
    <row r="860" spans="13:18" hidden="1" x14ac:dyDescent="0.25">
      <c r="M860" s="82"/>
      <c r="R860" s="83"/>
    </row>
    <row r="861" spans="13:18" hidden="1" x14ac:dyDescent="0.25">
      <c r="M861" s="82"/>
      <c r="R861" s="83"/>
    </row>
    <row r="862" spans="13:18" hidden="1" x14ac:dyDescent="0.25">
      <c r="M862" s="82"/>
      <c r="R862" s="83"/>
    </row>
    <row r="863" spans="13:18" hidden="1" x14ac:dyDescent="0.25">
      <c r="M863" s="82"/>
      <c r="R863" s="83"/>
    </row>
    <row r="864" spans="13:18" hidden="1" x14ac:dyDescent="0.25">
      <c r="M864" s="82"/>
      <c r="R864" s="83"/>
    </row>
    <row r="865" spans="13:18" hidden="1" x14ac:dyDescent="0.25">
      <c r="M865" s="82"/>
      <c r="R865" s="83"/>
    </row>
    <row r="866" spans="13:18" hidden="1" x14ac:dyDescent="0.25">
      <c r="M866" s="82"/>
      <c r="R866" s="83"/>
    </row>
    <row r="867" spans="13:18" hidden="1" x14ac:dyDescent="0.25">
      <c r="M867" s="82"/>
      <c r="R867" s="83"/>
    </row>
    <row r="868" spans="13:18" hidden="1" x14ac:dyDescent="0.25">
      <c r="M868" s="82"/>
      <c r="R868" s="83"/>
    </row>
    <row r="869" spans="13:18" hidden="1" x14ac:dyDescent="0.25">
      <c r="M869" s="82"/>
      <c r="R869" s="83"/>
    </row>
    <row r="870" spans="13:18" hidden="1" x14ac:dyDescent="0.25">
      <c r="M870" s="82"/>
      <c r="R870" s="83"/>
    </row>
    <row r="871" spans="13:18" hidden="1" x14ac:dyDescent="0.25">
      <c r="M871" s="82"/>
      <c r="R871" s="83"/>
    </row>
    <row r="872" spans="13:18" hidden="1" x14ac:dyDescent="0.25">
      <c r="M872" s="82"/>
      <c r="R872" s="83"/>
    </row>
    <row r="873" spans="13:18" hidden="1" x14ac:dyDescent="0.25">
      <c r="M873" s="82"/>
      <c r="R873" s="83"/>
    </row>
    <row r="874" spans="13:18" hidden="1" x14ac:dyDescent="0.25">
      <c r="M874" s="82"/>
      <c r="R874" s="83"/>
    </row>
    <row r="875" spans="13:18" hidden="1" x14ac:dyDescent="0.25">
      <c r="M875" s="82"/>
      <c r="R875" s="83"/>
    </row>
    <row r="876" spans="13:18" hidden="1" x14ac:dyDescent="0.25">
      <c r="M876" s="82"/>
      <c r="R876" s="83"/>
    </row>
    <row r="877" spans="13:18" hidden="1" x14ac:dyDescent="0.25">
      <c r="M877" s="82"/>
      <c r="R877" s="83"/>
    </row>
    <row r="878" spans="13:18" hidden="1" x14ac:dyDescent="0.25">
      <c r="M878" s="82"/>
      <c r="R878" s="83"/>
    </row>
    <row r="879" spans="13:18" hidden="1" x14ac:dyDescent="0.25">
      <c r="M879" s="82"/>
      <c r="R879" s="83"/>
    </row>
    <row r="880" spans="13:18" hidden="1" x14ac:dyDescent="0.25">
      <c r="M880" s="82"/>
      <c r="R880" s="83"/>
    </row>
    <row r="881" spans="13:18" hidden="1" x14ac:dyDescent="0.25">
      <c r="M881" s="82"/>
      <c r="R881" s="83"/>
    </row>
    <row r="882" spans="13:18" hidden="1" x14ac:dyDescent="0.25">
      <c r="M882" s="82"/>
      <c r="R882" s="83"/>
    </row>
    <row r="883" spans="13:18" hidden="1" x14ac:dyDescent="0.25">
      <c r="M883" s="82"/>
      <c r="R883" s="83"/>
    </row>
    <row r="884" spans="13:18" hidden="1" x14ac:dyDescent="0.25">
      <c r="M884" s="82"/>
      <c r="R884" s="83"/>
    </row>
    <row r="885" spans="13:18" hidden="1" x14ac:dyDescent="0.25">
      <c r="M885" s="82"/>
      <c r="R885" s="83"/>
    </row>
    <row r="886" spans="13:18" hidden="1" x14ac:dyDescent="0.25">
      <c r="M886" s="82"/>
      <c r="R886" s="83"/>
    </row>
    <row r="887" spans="13:18" hidden="1" x14ac:dyDescent="0.25">
      <c r="M887" s="82"/>
      <c r="R887" s="83"/>
    </row>
    <row r="888" spans="13:18" hidden="1" x14ac:dyDescent="0.25">
      <c r="M888" s="82"/>
      <c r="R888" s="83"/>
    </row>
    <row r="889" spans="13:18" hidden="1" x14ac:dyDescent="0.25">
      <c r="M889" s="82"/>
      <c r="R889" s="83"/>
    </row>
    <row r="890" spans="13:18" hidden="1" x14ac:dyDescent="0.25">
      <c r="M890" s="82"/>
      <c r="R890" s="83"/>
    </row>
    <row r="891" spans="13:18" hidden="1" x14ac:dyDescent="0.25">
      <c r="M891" s="82"/>
      <c r="R891" s="83"/>
    </row>
    <row r="892" spans="13:18" hidden="1" x14ac:dyDescent="0.25">
      <c r="M892" s="82"/>
      <c r="R892" s="83"/>
    </row>
    <row r="893" spans="13:18" hidden="1" x14ac:dyDescent="0.25">
      <c r="M893" s="82"/>
      <c r="R893" s="83"/>
    </row>
    <row r="894" spans="13:18" hidden="1" x14ac:dyDescent="0.25">
      <c r="M894" s="82"/>
      <c r="R894" s="83"/>
    </row>
    <row r="895" spans="13:18" hidden="1" x14ac:dyDescent="0.25">
      <c r="M895" s="82"/>
      <c r="R895" s="83"/>
    </row>
    <row r="896" spans="13:18" hidden="1" x14ac:dyDescent="0.25">
      <c r="M896" s="82"/>
      <c r="R896" s="83"/>
    </row>
    <row r="897" spans="13:18" hidden="1" x14ac:dyDescent="0.25">
      <c r="M897" s="82"/>
      <c r="R897" s="83"/>
    </row>
    <row r="898" spans="13:18" hidden="1" x14ac:dyDescent="0.25">
      <c r="M898" s="82"/>
      <c r="R898" s="83"/>
    </row>
    <row r="899" spans="13:18" hidden="1" x14ac:dyDescent="0.25">
      <c r="M899" s="82"/>
      <c r="R899" s="83"/>
    </row>
    <row r="900" spans="13:18" hidden="1" x14ac:dyDescent="0.25">
      <c r="M900" s="82"/>
      <c r="R900" s="83"/>
    </row>
    <row r="901" spans="13:18" hidden="1" x14ac:dyDescent="0.25">
      <c r="M901" s="82"/>
      <c r="R901" s="83"/>
    </row>
    <row r="902" spans="13:18" hidden="1" x14ac:dyDescent="0.25">
      <c r="M902" s="82"/>
      <c r="R902" s="83"/>
    </row>
    <row r="903" spans="13:18" hidden="1" x14ac:dyDescent="0.25">
      <c r="M903" s="82"/>
      <c r="R903" s="83"/>
    </row>
    <row r="904" spans="13:18" hidden="1" x14ac:dyDescent="0.25">
      <c r="M904" s="82"/>
      <c r="R904" s="83"/>
    </row>
    <row r="905" spans="13:18" hidden="1" x14ac:dyDescent="0.25">
      <c r="M905" s="82"/>
      <c r="R905" s="83"/>
    </row>
    <row r="906" spans="13:18" hidden="1" x14ac:dyDescent="0.25">
      <c r="M906" s="82"/>
      <c r="R906" s="83"/>
    </row>
    <row r="907" spans="13:18" hidden="1" x14ac:dyDescent="0.25">
      <c r="M907" s="82"/>
      <c r="R907" s="83"/>
    </row>
    <row r="908" spans="13:18" hidden="1" x14ac:dyDescent="0.25">
      <c r="M908" s="82"/>
      <c r="R908" s="83"/>
    </row>
    <row r="909" spans="13:18" hidden="1" x14ac:dyDescent="0.25">
      <c r="M909" s="82"/>
      <c r="R909" s="83"/>
    </row>
    <row r="910" spans="13:18" hidden="1" x14ac:dyDescent="0.25">
      <c r="M910" s="82"/>
      <c r="R910" s="83"/>
    </row>
    <row r="911" spans="13:18" hidden="1" x14ac:dyDescent="0.25">
      <c r="M911" s="82"/>
      <c r="R911" s="83"/>
    </row>
    <row r="912" spans="13:18" hidden="1" x14ac:dyDescent="0.25">
      <c r="M912" s="82"/>
      <c r="R912" s="83"/>
    </row>
    <row r="913" spans="13:18" hidden="1" x14ac:dyDescent="0.25">
      <c r="M913" s="82"/>
      <c r="R913" s="83"/>
    </row>
    <row r="914" spans="13:18" hidden="1" x14ac:dyDescent="0.25">
      <c r="M914" s="82"/>
      <c r="R914" s="83"/>
    </row>
    <row r="915" spans="13:18" hidden="1" x14ac:dyDescent="0.25">
      <c r="M915" s="82"/>
      <c r="R915" s="83"/>
    </row>
    <row r="916" spans="13:18" hidden="1" x14ac:dyDescent="0.25">
      <c r="M916" s="82"/>
      <c r="R916" s="83"/>
    </row>
    <row r="917" spans="13:18" hidden="1" x14ac:dyDescent="0.25">
      <c r="M917" s="82"/>
      <c r="R917" s="83"/>
    </row>
    <row r="918" spans="13:18" hidden="1" x14ac:dyDescent="0.25">
      <c r="M918" s="82"/>
      <c r="R918" s="83"/>
    </row>
    <row r="919" spans="13:18" hidden="1" x14ac:dyDescent="0.25">
      <c r="M919" s="82"/>
      <c r="R919" s="83"/>
    </row>
    <row r="920" spans="13:18" hidden="1" x14ac:dyDescent="0.25">
      <c r="M920" s="82"/>
      <c r="R920" s="83"/>
    </row>
    <row r="921" spans="13:18" hidden="1" x14ac:dyDescent="0.25">
      <c r="M921" s="82"/>
      <c r="R921" s="83"/>
    </row>
    <row r="922" spans="13:18" hidden="1" x14ac:dyDescent="0.25">
      <c r="M922" s="82"/>
      <c r="R922" s="83"/>
    </row>
    <row r="923" spans="13:18" hidden="1" x14ac:dyDescent="0.25">
      <c r="M923" s="82"/>
      <c r="R923" s="83"/>
    </row>
    <row r="924" spans="13:18" hidden="1" x14ac:dyDescent="0.25">
      <c r="M924" s="82"/>
      <c r="R924" s="83"/>
    </row>
    <row r="925" spans="13:18" hidden="1" x14ac:dyDescent="0.25">
      <c r="M925" s="82"/>
      <c r="R925" s="83"/>
    </row>
    <row r="926" spans="13:18" hidden="1" x14ac:dyDescent="0.25">
      <c r="M926" s="82"/>
      <c r="R926" s="83"/>
    </row>
    <row r="927" spans="13:18" hidden="1" x14ac:dyDescent="0.25">
      <c r="M927" s="82"/>
      <c r="R927" s="83"/>
    </row>
    <row r="928" spans="13:18" hidden="1" x14ac:dyDescent="0.25">
      <c r="M928" s="82"/>
      <c r="R928" s="83"/>
    </row>
    <row r="929" spans="13:18" hidden="1" x14ac:dyDescent="0.25">
      <c r="M929" s="82"/>
      <c r="R929" s="83"/>
    </row>
    <row r="930" spans="13:18" hidden="1" x14ac:dyDescent="0.25">
      <c r="M930" s="82"/>
      <c r="R930" s="83"/>
    </row>
    <row r="931" spans="13:18" hidden="1" x14ac:dyDescent="0.25">
      <c r="M931" s="82"/>
      <c r="R931" s="83"/>
    </row>
    <row r="932" spans="13:18" hidden="1" x14ac:dyDescent="0.25">
      <c r="M932" s="82"/>
      <c r="R932" s="83"/>
    </row>
    <row r="933" spans="13:18" hidden="1" x14ac:dyDescent="0.25">
      <c r="M933" s="82"/>
      <c r="R933" s="83"/>
    </row>
    <row r="934" spans="13:18" hidden="1" x14ac:dyDescent="0.25">
      <c r="M934" s="82"/>
      <c r="R934" s="83"/>
    </row>
    <row r="935" spans="13:18" hidden="1" x14ac:dyDescent="0.25">
      <c r="M935" s="82"/>
      <c r="R935" s="83"/>
    </row>
    <row r="936" spans="13:18" hidden="1" x14ac:dyDescent="0.25">
      <c r="M936" s="82"/>
      <c r="R936" s="83"/>
    </row>
    <row r="937" spans="13:18" hidden="1" x14ac:dyDescent="0.25">
      <c r="M937" s="82"/>
      <c r="R937" s="83"/>
    </row>
    <row r="938" spans="13:18" hidden="1" x14ac:dyDescent="0.25">
      <c r="M938" s="82"/>
      <c r="R938" s="83"/>
    </row>
    <row r="939" spans="13:18" hidden="1" x14ac:dyDescent="0.25">
      <c r="M939" s="82"/>
      <c r="R939" s="83"/>
    </row>
    <row r="940" spans="13:18" hidden="1" x14ac:dyDescent="0.25">
      <c r="M940" s="82"/>
      <c r="R940" s="83"/>
    </row>
    <row r="941" spans="13:18" hidden="1" x14ac:dyDescent="0.25">
      <c r="M941" s="82"/>
      <c r="R941" s="83"/>
    </row>
    <row r="942" spans="13:18" hidden="1" x14ac:dyDescent="0.25">
      <c r="M942" s="82"/>
      <c r="R942" s="83"/>
    </row>
    <row r="943" spans="13:18" hidden="1" x14ac:dyDescent="0.25">
      <c r="M943" s="82"/>
      <c r="R943" s="83"/>
    </row>
    <row r="944" spans="13:18" hidden="1" x14ac:dyDescent="0.25">
      <c r="M944" s="82"/>
      <c r="R944" s="83"/>
    </row>
    <row r="945" spans="13:18" hidden="1" x14ac:dyDescent="0.25">
      <c r="M945" s="82"/>
      <c r="R945" s="83"/>
    </row>
    <row r="946" spans="13:18" hidden="1" x14ac:dyDescent="0.25">
      <c r="M946" s="82"/>
      <c r="R946" s="83"/>
    </row>
    <row r="947" spans="13:18" hidden="1" x14ac:dyDescent="0.25">
      <c r="M947" s="82"/>
      <c r="R947" s="83"/>
    </row>
    <row r="948" spans="13:18" hidden="1" x14ac:dyDescent="0.25">
      <c r="M948" s="82"/>
      <c r="R948" s="83"/>
    </row>
    <row r="949" spans="13:18" hidden="1" x14ac:dyDescent="0.25">
      <c r="M949" s="82"/>
      <c r="R949" s="83"/>
    </row>
    <row r="950" spans="13:18" hidden="1" x14ac:dyDescent="0.25">
      <c r="M950" s="82"/>
      <c r="R950" s="83"/>
    </row>
    <row r="951" spans="13:18" hidden="1" x14ac:dyDescent="0.25">
      <c r="M951" s="82"/>
      <c r="R951" s="83"/>
    </row>
    <row r="952" spans="13:18" hidden="1" x14ac:dyDescent="0.25">
      <c r="M952" s="82"/>
      <c r="R952" s="83"/>
    </row>
    <row r="953" spans="13:18" hidden="1" x14ac:dyDescent="0.25">
      <c r="M953" s="82"/>
      <c r="R953" s="83"/>
    </row>
    <row r="954" spans="13:18" hidden="1" x14ac:dyDescent="0.25">
      <c r="M954" s="82"/>
      <c r="R954" s="83"/>
    </row>
    <row r="955" spans="13:18" hidden="1" x14ac:dyDescent="0.25">
      <c r="M955" s="82"/>
      <c r="R955" s="83"/>
    </row>
    <row r="956" spans="13:18" hidden="1" x14ac:dyDescent="0.25">
      <c r="M956" s="82"/>
      <c r="R956" s="83"/>
    </row>
    <row r="957" spans="13:18" hidden="1" x14ac:dyDescent="0.25">
      <c r="M957" s="82"/>
      <c r="R957" s="83"/>
    </row>
    <row r="958" spans="13:18" hidden="1" x14ac:dyDescent="0.25">
      <c r="M958" s="82"/>
      <c r="R958" s="83"/>
    </row>
    <row r="959" spans="13:18" hidden="1" x14ac:dyDescent="0.25">
      <c r="M959" s="82"/>
      <c r="R959" s="83"/>
    </row>
    <row r="960" spans="13:18" hidden="1" x14ac:dyDescent="0.25">
      <c r="M960" s="82"/>
      <c r="R960" s="83"/>
    </row>
    <row r="961" spans="13:18" hidden="1" x14ac:dyDescent="0.25">
      <c r="M961" s="82"/>
      <c r="R961" s="83"/>
    </row>
    <row r="962" spans="13:18" hidden="1" x14ac:dyDescent="0.25">
      <c r="M962" s="82"/>
      <c r="R962" s="83"/>
    </row>
    <row r="963" spans="13:18" hidden="1" x14ac:dyDescent="0.25">
      <c r="M963" s="82"/>
      <c r="R963" s="83"/>
    </row>
    <row r="964" spans="13:18" hidden="1" x14ac:dyDescent="0.25">
      <c r="M964" s="82"/>
      <c r="R964" s="83"/>
    </row>
    <row r="965" spans="13:18" hidden="1" x14ac:dyDescent="0.25">
      <c r="M965" s="82"/>
      <c r="R965" s="83"/>
    </row>
    <row r="966" spans="13:18" hidden="1" x14ac:dyDescent="0.25">
      <c r="M966" s="82"/>
      <c r="R966" s="83"/>
    </row>
    <row r="967" spans="13:18" hidden="1" x14ac:dyDescent="0.25">
      <c r="M967" s="82"/>
      <c r="R967" s="83"/>
    </row>
    <row r="968" spans="13:18" hidden="1" x14ac:dyDescent="0.25">
      <c r="M968" s="82"/>
      <c r="R968" s="83"/>
    </row>
    <row r="969" spans="13:18" hidden="1" x14ac:dyDescent="0.25">
      <c r="M969" s="82"/>
      <c r="R969" s="83"/>
    </row>
    <row r="970" spans="13:18" hidden="1" x14ac:dyDescent="0.25">
      <c r="M970" s="82"/>
      <c r="R970" s="83"/>
    </row>
    <row r="971" spans="13:18" hidden="1" x14ac:dyDescent="0.25">
      <c r="M971" s="82"/>
      <c r="R971" s="83"/>
    </row>
    <row r="972" spans="13:18" hidden="1" x14ac:dyDescent="0.25">
      <c r="M972" s="82"/>
      <c r="R972" s="83"/>
    </row>
    <row r="973" spans="13:18" hidden="1" x14ac:dyDescent="0.25">
      <c r="M973" s="82"/>
      <c r="R973" s="83"/>
    </row>
    <row r="974" spans="13:18" hidden="1" x14ac:dyDescent="0.25">
      <c r="M974" s="82"/>
      <c r="R974" s="83"/>
    </row>
    <row r="975" spans="13:18" hidden="1" x14ac:dyDescent="0.25">
      <c r="M975" s="82"/>
      <c r="R975" s="83"/>
    </row>
    <row r="976" spans="13:18" hidden="1" x14ac:dyDescent="0.25">
      <c r="M976" s="82"/>
      <c r="R976" s="83"/>
    </row>
    <row r="977" spans="13:18" hidden="1" x14ac:dyDescent="0.25">
      <c r="M977" s="82"/>
      <c r="R977" s="83"/>
    </row>
    <row r="978" spans="13:18" hidden="1" x14ac:dyDescent="0.25">
      <c r="M978" s="82"/>
      <c r="R978" s="83"/>
    </row>
    <row r="979" spans="13:18" hidden="1" x14ac:dyDescent="0.25">
      <c r="M979" s="82"/>
      <c r="R979" s="83"/>
    </row>
    <row r="980" spans="13:18" hidden="1" x14ac:dyDescent="0.25">
      <c r="M980" s="82"/>
      <c r="R980" s="83"/>
    </row>
    <row r="981" spans="13:18" hidden="1" x14ac:dyDescent="0.25">
      <c r="M981" s="82"/>
      <c r="R981" s="83"/>
    </row>
    <row r="982" spans="13:18" hidden="1" x14ac:dyDescent="0.25">
      <c r="M982" s="82"/>
      <c r="R982" s="83"/>
    </row>
    <row r="983" spans="13:18" hidden="1" x14ac:dyDescent="0.25">
      <c r="M983" s="82"/>
      <c r="R983" s="83"/>
    </row>
    <row r="984" spans="13:18" hidden="1" x14ac:dyDescent="0.25">
      <c r="M984" s="82"/>
      <c r="R984" s="83"/>
    </row>
    <row r="985" spans="13:18" hidden="1" x14ac:dyDescent="0.25">
      <c r="M985" s="82"/>
      <c r="R985" s="83"/>
    </row>
    <row r="986" spans="13:18" hidden="1" x14ac:dyDescent="0.25">
      <c r="M986" s="82"/>
      <c r="R986" s="83"/>
    </row>
    <row r="987" spans="13:18" hidden="1" x14ac:dyDescent="0.25">
      <c r="M987" s="82"/>
      <c r="R987" s="83"/>
    </row>
    <row r="988" spans="13:18" hidden="1" x14ac:dyDescent="0.25">
      <c r="M988" s="82"/>
      <c r="R988" s="83"/>
    </row>
    <row r="989" spans="13:18" hidden="1" x14ac:dyDescent="0.25">
      <c r="M989" s="82"/>
      <c r="R989" s="83"/>
    </row>
    <row r="990" spans="13:18" hidden="1" x14ac:dyDescent="0.25">
      <c r="M990" s="82"/>
      <c r="R990" s="83"/>
    </row>
    <row r="991" spans="13:18" hidden="1" x14ac:dyDescent="0.25">
      <c r="M991" s="82"/>
      <c r="R991" s="83"/>
    </row>
    <row r="992" spans="13:18" hidden="1" x14ac:dyDescent="0.25">
      <c r="M992" s="82"/>
      <c r="R992" s="83"/>
    </row>
    <row r="993" spans="13:18" hidden="1" x14ac:dyDescent="0.25">
      <c r="M993" s="82"/>
      <c r="R993" s="83"/>
    </row>
    <row r="994" spans="13:18" hidden="1" x14ac:dyDescent="0.25">
      <c r="M994" s="82"/>
      <c r="R994" s="83"/>
    </row>
    <row r="995" spans="13:18" hidden="1" x14ac:dyDescent="0.25">
      <c r="M995" s="82"/>
      <c r="R995" s="83"/>
    </row>
    <row r="996" spans="13:18" hidden="1" x14ac:dyDescent="0.25">
      <c r="M996" s="82"/>
      <c r="R996" s="83"/>
    </row>
    <row r="997" spans="13:18" hidden="1" x14ac:dyDescent="0.25">
      <c r="M997" s="82"/>
      <c r="R997" s="83"/>
    </row>
    <row r="998" spans="13:18" hidden="1" x14ac:dyDescent="0.25">
      <c r="M998" s="82"/>
      <c r="R998" s="83"/>
    </row>
    <row r="999" spans="13:18" hidden="1" x14ac:dyDescent="0.25">
      <c r="M999" s="82"/>
      <c r="R999" s="83"/>
    </row>
    <row r="1000" spans="13:18" hidden="1" x14ac:dyDescent="0.25">
      <c r="M1000" s="82"/>
      <c r="R1000" s="83"/>
    </row>
    <row r="1001" spans="13:18" hidden="1" x14ac:dyDescent="0.25">
      <c r="M1001" s="82"/>
      <c r="R1001" s="83"/>
    </row>
    <row r="1002" spans="13:18" hidden="1" x14ac:dyDescent="0.25">
      <c r="M1002" s="82"/>
      <c r="R1002" s="83"/>
    </row>
    <row r="1003" spans="13:18" hidden="1" x14ac:dyDescent="0.25">
      <c r="M1003" s="82"/>
      <c r="R1003" s="83"/>
    </row>
    <row r="1004" spans="13:18" hidden="1" x14ac:dyDescent="0.25">
      <c r="M1004" s="82"/>
      <c r="R1004" s="83"/>
    </row>
    <row r="1005" spans="13:18" hidden="1" x14ac:dyDescent="0.25">
      <c r="M1005" s="82"/>
      <c r="R1005" s="83"/>
    </row>
    <row r="1006" spans="13:18" hidden="1" x14ac:dyDescent="0.25">
      <c r="M1006" s="82"/>
      <c r="R1006" s="83"/>
    </row>
    <row r="1007" spans="13:18" hidden="1" x14ac:dyDescent="0.25">
      <c r="M1007" s="82"/>
      <c r="R1007" s="83"/>
    </row>
    <row r="1008" spans="13:18" hidden="1" x14ac:dyDescent="0.25">
      <c r="M1008" s="82"/>
      <c r="R1008" s="83"/>
    </row>
    <row r="1009" spans="13:18" hidden="1" x14ac:dyDescent="0.25">
      <c r="M1009" s="82"/>
      <c r="R1009" s="83"/>
    </row>
    <row r="1010" spans="13:18" hidden="1" x14ac:dyDescent="0.25">
      <c r="M1010" s="82"/>
      <c r="R1010" s="83"/>
    </row>
    <row r="1011" spans="13:18" hidden="1" x14ac:dyDescent="0.25">
      <c r="M1011" s="82"/>
      <c r="R1011" s="83"/>
    </row>
    <row r="1012" spans="13:18" hidden="1" x14ac:dyDescent="0.25">
      <c r="M1012" s="82"/>
      <c r="R1012" s="83"/>
    </row>
    <row r="1013" spans="13:18" hidden="1" x14ac:dyDescent="0.25">
      <c r="M1013" s="82"/>
      <c r="R1013" s="83"/>
    </row>
    <row r="1014" spans="13:18" hidden="1" x14ac:dyDescent="0.25">
      <c r="M1014" s="82"/>
      <c r="R1014" s="83"/>
    </row>
    <row r="1015" spans="13:18" hidden="1" x14ac:dyDescent="0.25">
      <c r="M1015" s="82"/>
      <c r="R1015" s="83"/>
    </row>
    <row r="1016" spans="13:18" hidden="1" x14ac:dyDescent="0.25">
      <c r="M1016" s="82"/>
      <c r="R1016" s="83"/>
    </row>
    <row r="1017" spans="13:18" hidden="1" x14ac:dyDescent="0.25">
      <c r="M1017" s="82"/>
      <c r="R1017" s="83"/>
    </row>
    <row r="1018" spans="13:18" hidden="1" x14ac:dyDescent="0.25">
      <c r="M1018" s="82"/>
      <c r="R1018" s="83"/>
    </row>
    <row r="1019" spans="13:18" hidden="1" x14ac:dyDescent="0.25">
      <c r="M1019" s="82"/>
      <c r="R1019" s="83"/>
    </row>
    <row r="1020" spans="13:18" hidden="1" x14ac:dyDescent="0.25">
      <c r="M1020" s="82"/>
      <c r="R1020" s="83"/>
    </row>
    <row r="1021" spans="13:18" hidden="1" x14ac:dyDescent="0.25">
      <c r="M1021" s="82"/>
      <c r="R1021" s="83"/>
    </row>
    <row r="1022" spans="13:18" hidden="1" x14ac:dyDescent="0.25">
      <c r="M1022" s="82"/>
      <c r="R1022" s="83"/>
    </row>
    <row r="1023" spans="13:18" hidden="1" x14ac:dyDescent="0.25">
      <c r="M1023" s="82"/>
      <c r="R1023" s="83"/>
    </row>
    <row r="1024" spans="13:18" hidden="1" x14ac:dyDescent="0.25">
      <c r="M1024" s="82"/>
      <c r="R1024" s="83"/>
    </row>
    <row r="1025" spans="13:18" hidden="1" x14ac:dyDescent="0.25">
      <c r="M1025" s="82"/>
      <c r="R1025" s="83"/>
    </row>
    <row r="1026" spans="13:18" hidden="1" x14ac:dyDescent="0.25">
      <c r="M1026" s="82"/>
      <c r="R1026" s="83"/>
    </row>
    <row r="1027" spans="13:18" hidden="1" x14ac:dyDescent="0.25">
      <c r="M1027" s="82"/>
      <c r="R1027" s="83"/>
    </row>
    <row r="1028" spans="13:18" hidden="1" x14ac:dyDescent="0.25">
      <c r="M1028" s="82"/>
      <c r="R1028" s="83"/>
    </row>
    <row r="1029" spans="13:18" hidden="1" x14ac:dyDescent="0.25">
      <c r="M1029" s="82"/>
      <c r="R1029" s="83"/>
    </row>
    <row r="1030" spans="13:18" hidden="1" x14ac:dyDescent="0.25">
      <c r="M1030" s="82"/>
      <c r="R1030" s="83"/>
    </row>
    <row r="1031" spans="13:18" hidden="1" x14ac:dyDescent="0.25">
      <c r="M1031" s="82"/>
      <c r="R1031" s="83"/>
    </row>
    <row r="1032" spans="13:18" hidden="1" x14ac:dyDescent="0.25">
      <c r="M1032" s="82"/>
      <c r="R1032" s="83"/>
    </row>
    <row r="1033" spans="13:18" hidden="1" x14ac:dyDescent="0.25">
      <c r="M1033" s="82"/>
      <c r="R1033" s="83"/>
    </row>
    <row r="1034" spans="13:18" hidden="1" x14ac:dyDescent="0.25">
      <c r="M1034" s="82"/>
      <c r="R1034" s="83"/>
    </row>
    <row r="1035" spans="13:18" hidden="1" x14ac:dyDescent="0.25">
      <c r="M1035" s="82"/>
      <c r="R1035" s="83"/>
    </row>
    <row r="1036" spans="13:18" hidden="1" x14ac:dyDescent="0.25">
      <c r="M1036" s="82"/>
      <c r="R1036" s="83"/>
    </row>
    <row r="1037" spans="13:18" hidden="1" x14ac:dyDescent="0.25">
      <c r="M1037" s="82"/>
      <c r="R1037" s="83"/>
    </row>
    <row r="1038" spans="13:18" hidden="1" x14ac:dyDescent="0.25">
      <c r="M1038" s="82"/>
      <c r="R1038" s="83"/>
    </row>
    <row r="1039" spans="13:18" hidden="1" x14ac:dyDescent="0.25">
      <c r="M1039" s="82"/>
      <c r="R1039" s="83"/>
    </row>
    <row r="1040" spans="13:18" hidden="1" x14ac:dyDescent="0.25">
      <c r="M1040" s="82"/>
      <c r="R1040" s="83"/>
    </row>
    <row r="1041" spans="13:18" hidden="1" x14ac:dyDescent="0.25">
      <c r="M1041" s="82"/>
      <c r="R1041" s="83"/>
    </row>
    <row r="1042" spans="13:18" hidden="1" x14ac:dyDescent="0.25">
      <c r="M1042" s="82"/>
      <c r="R1042" s="83"/>
    </row>
    <row r="1043" spans="13:18" hidden="1" x14ac:dyDescent="0.25">
      <c r="M1043" s="82"/>
      <c r="R1043" s="83"/>
    </row>
    <row r="1044" spans="13:18" hidden="1" x14ac:dyDescent="0.25">
      <c r="M1044" s="82"/>
      <c r="R1044" s="83"/>
    </row>
    <row r="1045" spans="13:18" hidden="1" x14ac:dyDescent="0.25">
      <c r="M1045" s="82"/>
      <c r="R1045" s="83"/>
    </row>
    <row r="1046" spans="13:18" hidden="1" x14ac:dyDescent="0.25">
      <c r="M1046" s="82"/>
      <c r="R1046" s="83"/>
    </row>
    <row r="1047" spans="13:18" hidden="1" x14ac:dyDescent="0.25">
      <c r="M1047" s="82"/>
      <c r="R1047" s="83"/>
    </row>
    <row r="1048" spans="13:18" hidden="1" x14ac:dyDescent="0.25">
      <c r="M1048" s="82"/>
      <c r="R1048" s="83"/>
    </row>
    <row r="1049" spans="13:18" hidden="1" x14ac:dyDescent="0.25">
      <c r="M1049" s="82"/>
      <c r="R1049" s="83"/>
    </row>
    <row r="1050" spans="13:18" hidden="1" x14ac:dyDescent="0.25">
      <c r="M1050" s="82"/>
      <c r="R1050" s="83"/>
    </row>
    <row r="1051" spans="13:18" hidden="1" x14ac:dyDescent="0.25">
      <c r="M1051" s="82"/>
      <c r="R1051" s="83"/>
    </row>
    <row r="1052" spans="13:18" hidden="1" x14ac:dyDescent="0.25">
      <c r="M1052" s="82"/>
      <c r="R1052" s="83"/>
    </row>
    <row r="1053" spans="13:18" hidden="1" x14ac:dyDescent="0.25">
      <c r="M1053" s="82"/>
      <c r="R1053" s="83"/>
    </row>
    <row r="1054" spans="13:18" hidden="1" x14ac:dyDescent="0.25">
      <c r="M1054" s="82"/>
      <c r="R1054" s="83"/>
    </row>
    <row r="1055" spans="13:18" hidden="1" x14ac:dyDescent="0.25">
      <c r="M1055" s="82"/>
      <c r="R1055" s="83"/>
    </row>
    <row r="1056" spans="13:18" hidden="1" x14ac:dyDescent="0.25">
      <c r="M1056" s="82"/>
      <c r="R1056" s="83"/>
    </row>
    <row r="1057" spans="13:18" hidden="1" x14ac:dyDescent="0.25">
      <c r="M1057" s="82"/>
      <c r="R1057" s="83"/>
    </row>
    <row r="1058" spans="13:18" hidden="1" x14ac:dyDescent="0.25">
      <c r="M1058" s="82"/>
      <c r="R1058" s="83"/>
    </row>
    <row r="1059" spans="13:18" hidden="1" x14ac:dyDescent="0.25">
      <c r="M1059" s="82"/>
      <c r="R1059" s="83"/>
    </row>
    <row r="1060" spans="13:18" hidden="1" x14ac:dyDescent="0.25">
      <c r="M1060" s="82"/>
      <c r="R1060" s="83"/>
    </row>
    <row r="1061" spans="13:18" hidden="1" x14ac:dyDescent="0.25">
      <c r="M1061" s="82"/>
      <c r="R1061" s="83"/>
    </row>
    <row r="1062" spans="13:18" hidden="1" x14ac:dyDescent="0.25">
      <c r="M1062" s="82"/>
      <c r="R1062" s="83"/>
    </row>
    <row r="1063" spans="13:18" hidden="1" x14ac:dyDescent="0.25">
      <c r="M1063" s="82"/>
      <c r="R1063" s="83"/>
    </row>
    <row r="1064" spans="13:18" hidden="1" x14ac:dyDescent="0.25">
      <c r="M1064" s="82"/>
      <c r="R1064" s="83"/>
    </row>
    <row r="1065" spans="13:18" hidden="1" x14ac:dyDescent="0.25">
      <c r="M1065" s="82"/>
      <c r="R1065" s="83"/>
    </row>
    <row r="1066" spans="13:18" hidden="1" x14ac:dyDescent="0.25">
      <c r="M1066" s="82"/>
      <c r="R1066" s="83"/>
    </row>
    <row r="1067" spans="13:18" hidden="1" x14ac:dyDescent="0.25">
      <c r="M1067" s="82"/>
      <c r="R1067" s="83"/>
    </row>
    <row r="1068" spans="13:18" hidden="1" x14ac:dyDescent="0.25">
      <c r="M1068" s="82"/>
      <c r="R1068" s="83"/>
    </row>
    <row r="1069" spans="13:18" hidden="1" x14ac:dyDescent="0.25">
      <c r="M1069" s="82"/>
      <c r="R1069" s="83"/>
    </row>
    <row r="1070" spans="13:18" hidden="1" x14ac:dyDescent="0.25">
      <c r="M1070" s="82"/>
      <c r="R1070" s="83"/>
    </row>
    <row r="1071" spans="13:18" hidden="1" x14ac:dyDescent="0.25">
      <c r="M1071" s="82"/>
      <c r="R1071" s="83"/>
    </row>
    <row r="1072" spans="13:18" hidden="1" x14ac:dyDescent="0.25">
      <c r="M1072" s="82"/>
      <c r="R1072" s="83"/>
    </row>
    <row r="1073" spans="13:18" hidden="1" x14ac:dyDescent="0.25">
      <c r="M1073" s="82"/>
      <c r="R1073" s="83"/>
    </row>
    <row r="1074" spans="13:18" hidden="1" x14ac:dyDescent="0.25">
      <c r="M1074" s="82"/>
      <c r="R1074" s="83"/>
    </row>
    <row r="1075" spans="13:18" hidden="1" x14ac:dyDescent="0.25">
      <c r="M1075" s="82"/>
      <c r="R1075" s="83"/>
    </row>
    <row r="1076" spans="13:18" hidden="1" x14ac:dyDescent="0.25">
      <c r="M1076" s="82"/>
      <c r="R1076" s="83"/>
    </row>
    <row r="1077" spans="13:18" hidden="1" x14ac:dyDescent="0.25">
      <c r="M1077" s="82"/>
      <c r="R1077" s="83"/>
    </row>
    <row r="1078" spans="13:18" hidden="1" x14ac:dyDescent="0.25">
      <c r="M1078" s="82"/>
      <c r="R1078" s="83"/>
    </row>
    <row r="1079" spans="13:18" hidden="1" x14ac:dyDescent="0.25">
      <c r="M1079" s="82"/>
      <c r="R1079" s="83"/>
    </row>
    <row r="1080" spans="13:18" hidden="1" x14ac:dyDescent="0.25">
      <c r="M1080" s="82"/>
      <c r="R1080" s="83"/>
    </row>
    <row r="1081" spans="13:18" hidden="1" x14ac:dyDescent="0.25">
      <c r="M1081" s="82"/>
      <c r="R1081" s="83"/>
    </row>
    <row r="1082" spans="13:18" hidden="1" x14ac:dyDescent="0.25">
      <c r="M1082" s="82"/>
      <c r="R1082" s="83"/>
    </row>
    <row r="1083" spans="13:18" hidden="1" x14ac:dyDescent="0.25">
      <c r="M1083" s="82"/>
      <c r="R1083" s="83"/>
    </row>
    <row r="1084" spans="13:18" hidden="1" x14ac:dyDescent="0.25">
      <c r="M1084" s="82"/>
      <c r="R1084" s="83"/>
    </row>
    <row r="1085" spans="13:18" hidden="1" x14ac:dyDescent="0.25">
      <c r="M1085" s="82"/>
      <c r="R1085" s="83"/>
    </row>
    <row r="1086" spans="13:18" hidden="1" x14ac:dyDescent="0.25">
      <c r="M1086" s="82"/>
      <c r="R1086" s="83"/>
    </row>
    <row r="1087" spans="13:18" hidden="1" x14ac:dyDescent="0.25">
      <c r="M1087" s="82"/>
      <c r="R1087" s="83"/>
    </row>
    <row r="1088" spans="13:18" hidden="1" x14ac:dyDescent="0.25">
      <c r="M1088" s="82"/>
      <c r="R1088" s="83"/>
    </row>
    <row r="1089" spans="13:18" hidden="1" x14ac:dyDescent="0.25">
      <c r="M1089" s="82"/>
      <c r="R1089" s="83"/>
    </row>
    <row r="1090" spans="13:18" hidden="1" x14ac:dyDescent="0.25">
      <c r="M1090" s="82"/>
      <c r="R1090" s="83"/>
    </row>
    <row r="1091" spans="13:18" hidden="1" x14ac:dyDescent="0.25">
      <c r="M1091" s="82"/>
      <c r="R1091" s="83"/>
    </row>
    <row r="1092" spans="13:18" hidden="1" x14ac:dyDescent="0.25">
      <c r="M1092" s="82"/>
      <c r="R1092" s="83"/>
    </row>
    <row r="1093" spans="13:18" hidden="1" x14ac:dyDescent="0.25">
      <c r="M1093" s="82"/>
      <c r="R1093" s="83"/>
    </row>
    <row r="1094" spans="13:18" hidden="1" x14ac:dyDescent="0.25">
      <c r="M1094" s="82"/>
      <c r="R1094" s="83"/>
    </row>
    <row r="1095" spans="13:18" hidden="1" x14ac:dyDescent="0.25">
      <c r="M1095" s="82"/>
      <c r="R1095" s="83"/>
    </row>
    <row r="1096" spans="13:18" hidden="1" x14ac:dyDescent="0.25">
      <c r="M1096" s="82"/>
      <c r="R1096" s="83"/>
    </row>
    <row r="1097" spans="13:18" hidden="1" x14ac:dyDescent="0.25">
      <c r="M1097" s="82"/>
      <c r="R1097" s="83"/>
    </row>
    <row r="1098" spans="13:18" hidden="1" x14ac:dyDescent="0.25">
      <c r="M1098" s="82"/>
      <c r="R1098" s="83"/>
    </row>
    <row r="1099" spans="13:18" hidden="1" x14ac:dyDescent="0.25">
      <c r="M1099" s="82"/>
      <c r="R1099" s="83"/>
    </row>
    <row r="1100" spans="13:18" hidden="1" x14ac:dyDescent="0.25">
      <c r="M1100" s="82"/>
      <c r="R1100" s="83"/>
    </row>
    <row r="1101" spans="13:18" hidden="1" x14ac:dyDescent="0.25">
      <c r="M1101" s="82"/>
      <c r="R1101" s="83"/>
    </row>
    <row r="1102" spans="13:18" hidden="1" x14ac:dyDescent="0.25">
      <c r="M1102" s="82"/>
      <c r="R1102" s="83"/>
    </row>
    <row r="1103" spans="13:18" hidden="1" x14ac:dyDescent="0.25">
      <c r="M1103" s="82"/>
      <c r="R1103" s="83"/>
    </row>
    <row r="1104" spans="13:18" hidden="1" x14ac:dyDescent="0.25">
      <c r="M1104" s="82"/>
      <c r="R1104" s="83"/>
    </row>
    <row r="1105" spans="13:18" hidden="1" x14ac:dyDescent="0.25">
      <c r="M1105" s="82"/>
      <c r="R1105" s="83"/>
    </row>
    <row r="1106" spans="13:18" hidden="1" x14ac:dyDescent="0.25">
      <c r="M1106" s="82"/>
      <c r="R1106" s="83"/>
    </row>
    <row r="1107" spans="13:18" hidden="1" x14ac:dyDescent="0.25">
      <c r="M1107" s="82"/>
      <c r="R1107" s="83"/>
    </row>
    <row r="1108" spans="13:18" hidden="1" x14ac:dyDescent="0.25">
      <c r="M1108" s="82"/>
      <c r="R1108" s="83"/>
    </row>
    <row r="1109" spans="13:18" hidden="1" x14ac:dyDescent="0.25">
      <c r="M1109" s="82"/>
      <c r="R1109" s="83"/>
    </row>
    <row r="1110" spans="13:18" hidden="1" x14ac:dyDescent="0.25">
      <c r="M1110" s="82"/>
      <c r="R1110" s="83"/>
    </row>
    <row r="1111" spans="13:18" hidden="1" x14ac:dyDescent="0.25">
      <c r="M1111" s="82"/>
      <c r="R1111" s="83"/>
    </row>
    <row r="1112" spans="13:18" hidden="1" x14ac:dyDescent="0.25">
      <c r="M1112" s="82"/>
      <c r="R1112" s="83"/>
    </row>
    <row r="1113" spans="13:18" hidden="1" x14ac:dyDescent="0.25">
      <c r="M1113" s="82"/>
      <c r="R1113" s="83"/>
    </row>
    <row r="1114" spans="13:18" hidden="1" x14ac:dyDescent="0.25">
      <c r="M1114" s="82"/>
      <c r="R1114" s="83"/>
    </row>
    <row r="1115" spans="13:18" hidden="1" x14ac:dyDescent="0.25">
      <c r="M1115" s="82"/>
      <c r="R1115" s="83"/>
    </row>
    <row r="1116" spans="13:18" hidden="1" x14ac:dyDescent="0.25">
      <c r="M1116" s="82"/>
      <c r="R1116" s="83"/>
    </row>
    <row r="1117" spans="13:18" hidden="1" x14ac:dyDescent="0.25">
      <c r="M1117" s="82"/>
      <c r="R1117" s="83"/>
    </row>
    <row r="1118" spans="13:18" hidden="1" x14ac:dyDescent="0.25">
      <c r="M1118" s="82"/>
      <c r="R1118" s="83"/>
    </row>
    <row r="1119" spans="13:18" hidden="1" x14ac:dyDescent="0.25">
      <c r="M1119" s="82"/>
      <c r="R1119" s="83"/>
    </row>
    <row r="1120" spans="13:18" hidden="1" x14ac:dyDescent="0.25">
      <c r="M1120" s="82"/>
      <c r="R1120" s="83"/>
    </row>
    <row r="1121" spans="13:18" hidden="1" x14ac:dyDescent="0.25">
      <c r="M1121" s="82"/>
      <c r="R1121" s="83"/>
    </row>
    <row r="1122" spans="13:18" hidden="1" x14ac:dyDescent="0.25">
      <c r="M1122" s="82"/>
      <c r="R1122" s="83"/>
    </row>
    <row r="1123" spans="13:18" hidden="1" x14ac:dyDescent="0.25">
      <c r="M1123" s="82"/>
      <c r="R1123" s="83"/>
    </row>
    <row r="1124" spans="13:18" hidden="1" x14ac:dyDescent="0.25">
      <c r="M1124" s="82"/>
      <c r="R1124" s="83"/>
    </row>
    <row r="1125" spans="13:18" hidden="1" x14ac:dyDescent="0.25">
      <c r="M1125" s="82"/>
      <c r="R1125" s="83"/>
    </row>
    <row r="1126" spans="13:18" hidden="1" x14ac:dyDescent="0.25">
      <c r="M1126" s="82"/>
      <c r="R1126" s="83"/>
    </row>
    <row r="1127" spans="13:18" hidden="1" x14ac:dyDescent="0.25">
      <c r="M1127" s="82"/>
      <c r="R1127" s="83"/>
    </row>
    <row r="1128" spans="13:18" hidden="1" x14ac:dyDescent="0.25">
      <c r="M1128" s="82"/>
      <c r="R1128" s="83"/>
    </row>
    <row r="1129" spans="13:18" hidden="1" x14ac:dyDescent="0.25">
      <c r="M1129" s="82"/>
      <c r="R1129" s="83"/>
    </row>
    <row r="1130" spans="13:18" hidden="1" x14ac:dyDescent="0.25">
      <c r="M1130" s="82"/>
      <c r="R1130" s="83"/>
    </row>
    <row r="1131" spans="13:18" hidden="1" x14ac:dyDescent="0.25">
      <c r="M1131" s="82"/>
      <c r="R1131" s="83"/>
    </row>
    <row r="1132" spans="13:18" hidden="1" x14ac:dyDescent="0.25">
      <c r="M1132" s="82"/>
      <c r="R1132" s="83"/>
    </row>
    <row r="1133" spans="13:18" hidden="1" x14ac:dyDescent="0.25">
      <c r="M1133" s="82"/>
      <c r="R1133" s="83"/>
    </row>
    <row r="1134" spans="13:18" hidden="1" x14ac:dyDescent="0.25">
      <c r="M1134" s="82"/>
      <c r="R1134" s="83"/>
    </row>
    <row r="1135" spans="13:18" hidden="1" x14ac:dyDescent="0.25">
      <c r="M1135" s="82"/>
      <c r="R1135" s="83"/>
    </row>
    <row r="1136" spans="13:18" hidden="1" x14ac:dyDescent="0.25">
      <c r="M1136" s="82"/>
      <c r="R1136" s="83"/>
    </row>
    <row r="1137" spans="13:18" hidden="1" x14ac:dyDescent="0.25">
      <c r="M1137" s="82"/>
      <c r="R1137" s="83"/>
    </row>
    <row r="1138" spans="13:18" hidden="1" x14ac:dyDescent="0.25">
      <c r="M1138" s="82"/>
      <c r="R1138" s="83"/>
    </row>
    <row r="1139" spans="13:18" hidden="1" x14ac:dyDescent="0.25">
      <c r="M1139" s="82"/>
      <c r="R1139" s="83"/>
    </row>
    <row r="1140" spans="13:18" hidden="1" x14ac:dyDescent="0.25">
      <c r="M1140" s="82"/>
      <c r="R1140" s="83"/>
    </row>
    <row r="1141" spans="13:18" hidden="1" x14ac:dyDescent="0.25">
      <c r="M1141" s="82"/>
      <c r="R1141" s="83"/>
    </row>
    <row r="1142" spans="13:18" hidden="1" x14ac:dyDescent="0.25">
      <c r="M1142" s="82"/>
      <c r="R1142" s="83"/>
    </row>
    <row r="1143" spans="13:18" hidden="1" x14ac:dyDescent="0.25">
      <c r="M1143" s="82"/>
      <c r="R1143" s="83"/>
    </row>
    <row r="1144" spans="13:18" hidden="1" x14ac:dyDescent="0.25">
      <c r="M1144" s="82"/>
      <c r="R1144" s="83"/>
    </row>
    <row r="1145" spans="13:18" hidden="1" x14ac:dyDescent="0.25">
      <c r="M1145" s="82"/>
      <c r="R1145" s="83"/>
    </row>
    <row r="1146" spans="13:18" hidden="1" x14ac:dyDescent="0.25">
      <c r="M1146" s="82"/>
      <c r="R1146" s="83"/>
    </row>
    <row r="1147" spans="13:18" hidden="1" x14ac:dyDescent="0.25">
      <c r="M1147" s="82"/>
      <c r="R1147" s="83"/>
    </row>
    <row r="1148" spans="13:18" hidden="1" x14ac:dyDescent="0.25">
      <c r="M1148" s="82"/>
      <c r="R1148" s="83"/>
    </row>
    <row r="1149" spans="13:18" hidden="1" x14ac:dyDescent="0.25">
      <c r="M1149" s="82"/>
      <c r="R1149" s="83"/>
    </row>
    <row r="1150" spans="13:18" hidden="1" x14ac:dyDescent="0.25">
      <c r="M1150" s="82"/>
      <c r="R1150" s="83"/>
    </row>
    <row r="1151" spans="13:18" hidden="1" x14ac:dyDescent="0.25">
      <c r="M1151" s="82"/>
      <c r="R1151" s="83"/>
    </row>
    <row r="1152" spans="13:18" hidden="1" x14ac:dyDescent="0.25">
      <c r="M1152" s="82"/>
      <c r="R1152" s="83"/>
    </row>
    <row r="1153" spans="13:18" hidden="1" x14ac:dyDescent="0.25">
      <c r="M1153" s="82"/>
      <c r="R1153" s="83"/>
    </row>
    <row r="1154" spans="13:18" hidden="1" x14ac:dyDescent="0.25">
      <c r="M1154" s="82"/>
      <c r="R1154" s="83"/>
    </row>
    <row r="1155" spans="13:18" hidden="1" x14ac:dyDescent="0.25">
      <c r="M1155" s="82"/>
      <c r="R1155" s="83"/>
    </row>
    <row r="1156" spans="13:18" hidden="1" x14ac:dyDescent="0.25">
      <c r="M1156" s="82"/>
      <c r="R1156" s="83"/>
    </row>
    <row r="1157" spans="13:18" hidden="1" x14ac:dyDescent="0.25">
      <c r="M1157" s="82"/>
      <c r="R1157" s="83"/>
    </row>
    <row r="1158" spans="13:18" hidden="1" x14ac:dyDescent="0.25">
      <c r="M1158" s="82"/>
      <c r="R1158" s="83"/>
    </row>
    <row r="1159" spans="13:18" hidden="1" x14ac:dyDescent="0.25">
      <c r="M1159" s="82"/>
      <c r="R1159" s="83"/>
    </row>
    <row r="1160" spans="13:18" hidden="1" x14ac:dyDescent="0.25">
      <c r="M1160" s="82"/>
      <c r="R1160" s="83"/>
    </row>
    <row r="1161" spans="13:18" hidden="1" x14ac:dyDescent="0.25">
      <c r="M1161" s="82"/>
      <c r="R1161" s="83"/>
    </row>
    <row r="1162" spans="13:18" hidden="1" x14ac:dyDescent="0.25">
      <c r="M1162" s="82"/>
      <c r="R1162" s="83"/>
    </row>
    <row r="1163" spans="13:18" hidden="1" x14ac:dyDescent="0.25">
      <c r="M1163" s="82"/>
      <c r="R1163" s="83"/>
    </row>
    <row r="1164" spans="13:18" hidden="1" x14ac:dyDescent="0.25">
      <c r="M1164" s="82"/>
      <c r="R1164" s="83"/>
    </row>
    <row r="1165" spans="13:18" hidden="1" x14ac:dyDescent="0.25">
      <c r="M1165" s="82"/>
      <c r="R1165" s="83"/>
    </row>
    <row r="1166" spans="13:18" hidden="1" x14ac:dyDescent="0.25">
      <c r="M1166" s="82"/>
      <c r="R1166" s="83"/>
    </row>
    <row r="1167" spans="13:18" hidden="1" x14ac:dyDescent="0.25">
      <c r="M1167" s="82"/>
      <c r="R1167" s="83"/>
    </row>
    <row r="1168" spans="13:18" hidden="1" x14ac:dyDescent="0.25">
      <c r="M1168" s="82"/>
      <c r="R1168" s="83"/>
    </row>
    <row r="1169" spans="13:18" hidden="1" x14ac:dyDescent="0.25">
      <c r="M1169" s="82"/>
      <c r="R1169" s="83"/>
    </row>
    <row r="1170" spans="13:18" hidden="1" x14ac:dyDescent="0.25">
      <c r="M1170" s="82"/>
      <c r="R1170" s="83"/>
    </row>
    <row r="1171" spans="13:18" hidden="1" x14ac:dyDescent="0.25">
      <c r="M1171" s="82"/>
      <c r="R1171" s="83"/>
    </row>
    <row r="1172" spans="13:18" hidden="1" x14ac:dyDescent="0.25">
      <c r="M1172" s="82"/>
      <c r="R1172" s="83"/>
    </row>
    <row r="1173" spans="13:18" hidden="1" x14ac:dyDescent="0.25">
      <c r="M1173" s="82"/>
      <c r="R1173" s="83"/>
    </row>
    <row r="1174" spans="13:18" hidden="1" x14ac:dyDescent="0.25">
      <c r="M1174" s="82"/>
      <c r="R1174" s="83"/>
    </row>
    <row r="1175" spans="13:18" hidden="1" x14ac:dyDescent="0.25">
      <c r="M1175" s="82"/>
      <c r="R1175" s="83"/>
    </row>
    <row r="1176" spans="13:18" hidden="1" x14ac:dyDescent="0.25">
      <c r="M1176" s="82"/>
      <c r="R1176" s="83"/>
    </row>
    <row r="1177" spans="13:18" hidden="1" x14ac:dyDescent="0.25">
      <c r="M1177" s="82"/>
      <c r="R1177" s="83"/>
    </row>
    <row r="1178" spans="13:18" hidden="1" x14ac:dyDescent="0.25">
      <c r="M1178" s="82"/>
      <c r="R1178" s="83"/>
    </row>
    <row r="1179" spans="13:18" hidden="1" x14ac:dyDescent="0.25">
      <c r="M1179" s="82"/>
      <c r="R1179" s="83"/>
    </row>
    <row r="1180" spans="13:18" hidden="1" x14ac:dyDescent="0.25">
      <c r="M1180" s="82"/>
      <c r="R1180" s="83"/>
    </row>
    <row r="1181" spans="13:18" hidden="1" x14ac:dyDescent="0.25">
      <c r="M1181" s="82"/>
      <c r="R1181" s="83"/>
    </row>
    <row r="1182" spans="13:18" hidden="1" x14ac:dyDescent="0.25">
      <c r="M1182" s="82"/>
      <c r="R1182" s="83"/>
    </row>
    <row r="1183" spans="13:18" hidden="1" x14ac:dyDescent="0.25">
      <c r="M1183" s="82"/>
      <c r="R1183" s="83"/>
    </row>
    <row r="1184" spans="13:18" hidden="1" x14ac:dyDescent="0.25">
      <c r="M1184" s="82"/>
      <c r="R1184" s="83"/>
    </row>
    <row r="1185" spans="13:18" hidden="1" x14ac:dyDescent="0.25">
      <c r="M1185" s="82"/>
      <c r="R1185" s="83"/>
    </row>
    <row r="1186" spans="13:18" hidden="1" x14ac:dyDescent="0.25">
      <c r="M1186" s="82"/>
      <c r="R1186" s="83"/>
    </row>
    <row r="1187" spans="13:18" hidden="1" x14ac:dyDescent="0.25">
      <c r="M1187" s="82"/>
      <c r="R1187" s="83"/>
    </row>
    <row r="1188" spans="13:18" hidden="1" x14ac:dyDescent="0.25">
      <c r="M1188" s="82"/>
      <c r="R1188" s="83"/>
    </row>
    <row r="1189" spans="13:18" hidden="1" x14ac:dyDescent="0.25">
      <c r="M1189" s="82"/>
      <c r="R1189" s="83"/>
    </row>
    <row r="1190" spans="13:18" hidden="1" x14ac:dyDescent="0.25">
      <c r="M1190" s="82"/>
      <c r="R1190" s="83"/>
    </row>
    <row r="1191" spans="13:18" hidden="1" x14ac:dyDescent="0.25">
      <c r="M1191" s="82"/>
      <c r="R1191" s="83"/>
    </row>
    <row r="1192" spans="13:18" hidden="1" x14ac:dyDescent="0.25">
      <c r="M1192" s="82"/>
      <c r="R1192" s="83"/>
    </row>
    <row r="1193" spans="13:18" hidden="1" x14ac:dyDescent="0.25">
      <c r="M1193" s="82"/>
      <c r="R1193" s="83"/>
    </row>
    <row r="1194" spans="13:18" hidden="1" x14ac:dyDescent="0.25">
      <c r="M1194" s="82"/>
      <c r="R1194" s="83"/>
    </row>
    <row r="1195" spans="13:18" hidden="1" x14ac:dyDescent="0.25">
      <c r="M1195" s="82"/>
      <c r="R1195" s="83"/>
    </row>
    <row r="1196" spans="13:18" hidden="1" x14ac:dyDescent="0.25">
      <c r="M1196" s="82"/>
      <c r="R1196" s="83"/>
    </row>
    <row r="1197" spans="13:18" hidden="1" x14ac:dyDescent="0.25">
      <c r="M1197" s="82"/>
      <c r="R1197" s="83"/>
    </row>
    <row r="1198" spans="13:18" hidden="1" x14ac:dyDescent="0.25">
      <c r="M1198" s="82"/>
      <c r="R1198" s="83"/>
    </row>
    <row r="1199" spans="13:18" hidden="1" x14ac:dyDescent="0.25">
      <c r="M1199" s="82"/>
      <c r="R1199" s="83"/>
    </row>
    <row r="1200" spans="13:18" hidden="1" x14ac:dyDescent="0.25">
      <c r="M1200" s="82"/>
      <c r="R1200" s="83"/>
    </row>
    <row r="1201" spans="13:18" hidden="1" x14ac:dyDescent="0.25">
      <c r="M1201" s="82"/>
      <c r="R1201" s="83"/>
    </row>
    <row r="1202" spans="13:18" hidden="1" x14ac:dyDescent="0.25">
      <c r="M1202" s="82"/>
      <c r="R1202" s="83"/>
    </row>
    <row r="1203" spans="13:18" hidden="1" x14ac:dyDescent="0.25">
      <c r="M1203" s="82"/>
      <c r="R1203" s="83"/>
    </row>
    <row r="1204" spans="13:18" hidden="1" x14ac:dyDescent="0.25">
      <c r="M1204" s="82"/>
      <c r="R1204" s="83"/>
    </row>
    <row r="1205" spans="13:18" hidden="1" x14ac:dyDescent="0.25">
      <c r="M1205" s="82"/>
      <c r="R1205" s="83"/>
    </row>
    <row r="1206" spans="13:18" hidden="1" x14ac:dyDescent="0.25">
      <c r="M1206" s="82"/>
      <c r="R1206" s="83"/>
    </row>
    <row r="1207" spans="13:18" hidden="1" x14ac:dyDescent="0.25">
      <c r="M1207" s="82"/>
      <c r="R1207" s="83"/>
    </row>
    <row r="1208" spans="13:18" hidden="1" x14ac:dyDescent="0.25">
      <c r="M1208" s="82"/>
      <c r="R1208" s="83"/>
    </row>
    <row r="1209" spans="13:18" hidden="1" x14ac:dyDescent="0.25">
      <c r="M1209" s="82"/>
      <c r="R1209" s="83"/>
    </row>
    <row r="1210" spans="13:18" hidden="1" x14ac:dyDescent="0.25">
      <c r="M1210" s="82"/>
      <c r="R1210" s="83"/>
    </row>
    <row r="1211" spans="13:18" hidden="1" x14ac:dyDescent="0.25">
      <c r="M1211" s="82"/>
      <c r="R1211" s="83"/>
    </row>
    <row r="1212" spans="13:18" hidden="1" x14ac:dyDescent="0.25">
      <c r="M1212" s="82"/>
      <c r="R1212" s="83"/>
    </row>
    <row r="1213" spans="13:18" hidden="1" x14ac:dyDescent="0.25">
      <c r="M1213" s="82"/>
      <c r="R1213" s="83"/>
    </row>
    <row r="1214" spans="13:18" hidden="1" x14ac:dyDescent="0.25">
      <c r="M1214" s="82"/>
      <c r="R1214" s="83"/>
    </row>
    <row r="1215" spans="13:18" hidden="1" x14ac:dyDescent="0.25">
      <c r="M1215" s="82"/>
      <c r="R1215" s="83"/>
    </row>
    <row r="1216" spans="13:18" hidden="1" x14ac:dyDescent="0.25">
      <c r="M1216" s="82"/>
      <c r="R1216" s="83"/>
    </row>
    <row r="1217" spans="13:18" hidden="1" x14ac:dyDescent="0.25">
      <c r="M1217" s="82"/>
      <c r="R1217" s="83"/>
    </row>
    <row r="1218" spans="13:18" hidden="1" x14ac:dyDescent="0.25">
      <c r="M1218" s="82"/>
      <c r="R1218" s="83"/>
    </row>
    <row r="1219" spans="13:18" hidden="1" x14ac:dyDescent="0.25">
      <c r="M1219" s="82"/>
      <c r="R1219" s="83"/>
    </row>
    <row r="1220" spans="13:18" hidden="1" x14ac:dyDescent="0.25">
      <c r="M1220" s="82"/>
      <c r="R1220" s="83"/>
    </row>
    <row r="1221" spans="13:18" hidden="1" x14ac:dyDescent="0.25">
      <c r="M1221" s="82"/>
      <c r="R1221" s="83"/>
    </row>
    <row r="1222" spans="13:18" hidden="1" x14ac:dyDescent="0.25">
      <c r="M1222" s="82"/>
      <c r="R1222" s="83"/>
    </row>
    <row r="1223" spans="13:18" hidden="1" x14ac:dyDescent="0.25">
      <c r="M1223" s="82"/>
      <c r="R1223" s="83"/>
    </row>
    <row r="1224" spans="13:18" hidden="1" x14ac:dyDescent="0.25">
      <c r="M1224" s="82"/>
      <c r="R1224" s="83"/>
    </row>
    <row r="1225" spans="13:18" hidden="1" x14ac:dyDescent="0.25">
      <c r="M1225" s="82"/>
      <c r="R1225" s="83"/>
    </row>
    <row r="1226" spans="13:18" hidden="1" x14ac:dyDescent="0.25">
      <c r="M1226" s="82"/>
      <c r="R1226" s="83"/>
    </row>
    <row r="1227" spans="13:18" hidden="1" x14ac:dyDescent="0.25">
      <c r="M1227" s="82"/>
      <c r="R1227" s="83"/>
    </row>
    <row r="1228" spans="13:18" hidden="1" x14ac:dyDescent="0.25">
      <c r="M1228" s="82"/>
      <c r="R1228" s="83"/>
    </row>
    <row r="1229" spans="13:18" hidden="1" x14ac:dyDescent="0.25">
      <c r="M1229" s="82"/>
      <c r="R1229" s="83"/>
    </row>
    <row r="1230" spans="13:18" hidden="1" x14ac:dyDescent="0.25">
      <c r="M1230" s="82"/>
      <c r="R1230" s="83"/>
    </row>
    <row r="1231" spans="13:18" hidden="1" x14ac:dyDescent="0.25">
      <c r="M1231" s="82"/>
      <c r="R1231" s="83"/>
    </row>
    <row r="1232" spans="13:18" hidden="1" x14ac:dyDescent="0.25">
      <c r="M1232" s="82"/>
      <c r="R1232" s="83"/>
    </row>
    <row r="1233" spans="13:18" hidden="1" x14ac:dyDescent="0.25">
      <c r="M1233" s="82"/>
      <c r="R1233" s="83"/>
    </row>
    <row r="1234" spans="13:18" hidden="1" x14ac:dyDescent="0.25">
      <c r="M1234" s="82"/>
      <c r="R1234" s="83"/>
    </row>
    <row r="1235" spans="13:18" hidden="1" x14ac:dyDescent="0.25">
      <c r="M1235" s="82"/>
      <c r="R1235" s="83"/>
    </row>
    <row r="1236" spans="13:18" hidden="1" x14ac:dyDescent="0.25">
      <c r="M1236" s="82"/>
      <c r="R1236" s="83"/>
    </row>
    <row r="1237" spans="13:18" hidden="1" x14ac:dyDescent="0.25">
      <c r="M1237" s="82"/>
      <c r="R1237" s="83"/>
    </row>
    <row r="1238" spans="13:18" hidden="1" x14ac:dyDescent="0.25">
      <c r="M1238" s="82"/>
      <c r="R1238" s="83"/>
    </row>
    <row r="1239" spans="13:18" hidden="1" x14ac:dyDescent="0.25">
      <c r="M1239" s="82"/>
      <c r="R1239" s="83"/>
    </row>
    <row r="1240" spans="13:18" hidden="1" x14ac:dyDescent="0.25">
      <c r="M1240" s="82"/>
      <c r="R1240" s="83"/>
    </row>
    <row r="1241" spans="13:18" hidden="1" x14ac:dyDescent="0.25">
      <c r="M1241" s="82"/>
      <c r="R1241" s="83"/>
    </row>
    <row r="1242" spans="13:18" hidden="1" x14ac:dyDescent="0.25">
      <c r="M1242" s="82"/>
      <c r="R1242" s="83"/>
    </row>
    <row r="1243" spans="13:18" hidden="1" x14ac:dyDescent="0.25">
      <c r="M1243" s="82"/>
      <c r="R1243" s="83"/>
    </row>
    <row r="1244" spans="13:18" hidden="1" x14ac:dyDescent="0.25">
      <c r="M1244" s="82"/>
      <c r="R1244" s="83"/>
    </row>
    <row r="1245" spans="13:18" hidden="1" x14ac:dyDescent="0.25">
      <c r="M1245" s="82"/>
      <c r="R1245" s="83"/>
    </row>
    <row r="1246" spans="13:18" hidden="1" x14ac:dyDescent="0.25">
      <c r="M1246" s="82"/>
      <c r="R1246" s="83"/>
    </row>
    <row r="1247" spans="13:18" hidden="1" x14ac:dyDescent="0.25">
      <c r="M1247" s="82"/>
      <c r="R1247" s="83"/>
    </row>
    <row r="1248" spans="13:18" hidden="1" x14ac:dyDescent="0.25">
      <c r="M1248" s="82"/>
      <c r="R1248" s="83"/>
    </row>
    <row r="1249" spans="13:18" hidden="1" x14ac:dyDescent="0.25">
      <c r="M1249" s="82"/>
      <c r="R1249" s="83"/>
    </row>
    <row r="1250" spans="13:18" hidden="1" x14ac:dyDescent="0.25">
      <c r="M1250" s="82"/>
      <c r="R1250" s="83"/>
    </row>
    <row r="1251" spans="13:18" hidden="1" x14ac:dyDescent="0.25">
      <c r="M1251" s="82"/>
      <c r="R1251" s="83"/>
    </row>
    <row r="1252" spans="13:18" hidden="1" x14ac:dyDescent="0.25">
      <c r="M1252" s="82"/>
      <c r="R1252" s="83"/>
    </row>
    <row r="1253" spans="13:18" hidden="1" x14ac:dyDescent="0.25">
      <c r="M1253" s="82"/>
      <c r="R1253" s="83"/>
    </row>
    <row r="1254" spans="13:18" hidden="1" x14ac:dyDescent="0.25">
      <c r="M1254" s="82"/>
      <c r="R1254" s="83"/>
    </row>
    <row r="1255" spans="13:18" hidden="1" x14ac:dyDescent="0.25">
      <c r="M1255" s="82"/>
      <c r="R1255" s="83"/>
    </row>
    <row r="1256" spans="13:18" hidden="1" x14ac:dyDescent="0.25">
      <c r="M1256" s="82"/>
      <c r="R1256" s="83"/>
    </row>
    <row r="1257" spans="13:18" hidden="1" x14ac:dyDescent="0.25">
      <c r="M1257" s="82"/>
      <c r="R1257" s="83"/>
    </row>
    <row r="1258" spans="13:18" hidden="1" x14ac:dyDescent="0.25">
      <c r="M1258" s="82"/>
      <c r="R1258" s="83"/>
    </row>
    <row r="1259" spans="13:18" hidden="1" x14ac:dyDescent="0.25">
      <c r="M1259" s="82"/>
      <c r="R1259" s="83"/>
    </row>
    <row r="1260" spans="13:18" hidden="1" x14ac:dyDescent="0.25">
      <c r="M1260" s="82"/>
      <c r="R1260" s="83"/>
    </row>
    <row r="1261" spans="13:18" hidden="1" x14ac:dyDescent="0.25">
      <c r="M1261" s="82"/>
      <c r="R1261" s="83"/>
    </row>
    <row r="1262" spans="13:18" hidden="1" x14ac:dyDescent="0.25">
      <c r="M1262" s="82"/>
      <c r="R1262" s="83"/>
    </row>
    <row r="1263" spans="13:18" hidden="1" x14ac:dyDescent="0.25">
      <c r="M1263" s="82"/>
      <c r="R1263" s="83"/>
    </row>
    <row r="1264" spans="13:18" hidden="1" x14ac:dyDescent="0.25">
      <c r="M1264" s="82"/>
      <c r="R1264" s="83"/>
    </row>
    <row r="1265" spans="13:18" hidden="1" x14ac:dyDescent="0.25">
      <c r="M1265" s="82"/>
      <c r="R1265" s="83"/>
    </row>
    <row r="1266" spans="13:18" hidden="1" x14ac:dyDescent="0.25">
      <c r="M1266" s="82"/>
      <c r="R1266" s="83"/>
    </row>
    <row r="1267" spans="13:18" hidden="1" x14ac:dyDescent="0.25">
      <c r="M1267" s="82"/>
      <c r="R1267" s="83"/>
    </row>
    <row r="1268" spans="13:18" hidden="1" x14ac:dyDescent="0.25">
      <c r="M1268" s="82"/>
      <c r="R1268" s="83"/>
    </row>
    <row r="1269" spans="13:18" hidden="1" x14ac:dyDescent="0.25">
      <c r="M1269" s="82"/>
      <c r="R1269" s="83"/>
    </row>
    <row r="1270" spans="13:18" hidden="1" x14ac:dyDescent="0.25">
      <c r="M1270" s="82"/>
      <c r="R1270" s="83"/>
    </row>
    <row r="1271" spans="13:18" hidden="1" x14ac:dyDescent="0.25">
      <c r="M1271" s="82"/>
      <c r="R1271" s="83"/>
    </row>
    <row r="1272" spans="13:18" hidden="1" x14ac:dyDescent="0.25">
      <c r="M1272" s="82"/>
      <c r="R1272" s="83"/>
    </row>
    <row r="1273" spans="13:18" hidden="1" x14ac:dyDescent="0.25">
      <c r="M1273" s="82"/>
      <c r="R1273" s="83"/>
    </row>
    <row r="1274" spans="13:18" hidden="1" x14ac:dyDescent="0.25">
      <c r="M1274" s="82"/>
      <c r="R1274" s="83"/>
    </row>
    <row r="1275" spans="13:18" hidden="1" x14ac:dyDescent="0.25">
      <c r="M1275" s="82"/>
      <c r="R1275" s="83"/>
    </row>
    <row r="1276" spans="13:18" hidden="1" x14ac:dyDescent="0.25">
      <c r="M1276" s="82"/>
      <c r="R1276" s="83"/>
    </row>
    <row r="1277" spans="13:18" hidden="1" x14ac:dyDescent="0.25">
      <c r="M1277" s="82"/>
      <c r="R1277" s="83"/>
    </row>
    <row r="1278" spans="13:18" hidden="1" x14ac:dyDescent="0.25">
      <c r="M1278" s="82"/>
      <c r="R1278" s="83"/>
    </row>
    <row r="1279" spans="13:18" hidden="1" x14ac:dyDescent="0.25">
      <c r="M1279" s="82"/>
      <c r="R1279" s="83"/>
    </row>
    <row r="1280" spans="13:18" hidden="1" x14ac:dyDescent="0.25">
      <c r="M1280" s="82"/>
      <c r="R1280" s="83"/>
    </row>
    <row r="1281" spans="13:18" hidden="1" x14ac:dyDescent="0.25">
      <c r="M1281" s="82"/>
      <c r="R1281" s="83"/>
    </row>
    <row r="1282" spans="13:18" hidden="1" x14ac:dyDescent="0.25">
      <c r="M1282" s="82"/>
      <c r="R1282" s="83"/>
    </row>
    <row r="1283" spans="13:18" hidden="1" x14ac:dyDescent="0.25">
      <c r="M1283" s="82"/>
      <c r="R1283" s="83"/>
    </row>
    <row r="1284" spans="13:18" hidden="1" x14ac:dyDescent="0.25">
      <c r="M1284" s="82"/>
      <c r="R1284" s="83"/>
    </row>
    <row r="1285" spans="13:18" hidden="1" x14ac:dyDescent="0.25">
      <c r="M1285" s="82"/>
      <c r="R1285" s="83"/>
    </row>
    <row r="1286" spans="13:18" hidden="1" x14ac:dyDescent="0.25">
      <c r="M1286" s="82"/>
      <c r="R1286" s="83"/>
    </row>
    <row r="1287" spans="13:18" hidden="1" x14ac:dyDescent="0.25">
      <c r="M1287" s="82"/>
      <c r="R1287" s="83"/>
    </row>
    <row r="1288" spans="13:18" hidden="1" x14ac:dyDescent="0.25">
      <c r="M1288" s="82"/>
      <c r="R1288" s="83"/>
    </row>
    <row r="1289" spans="13:18" hidden="1" x14ac:dyDescent="0.25">
      <c r="M1289" s="82"/>
      <c r="R1289" s="83"/>
    </row>
    <row r="1290" spans="13:18" hidden="1" x14ac:dyDescent="0.25">
      <c r="M1290" s="82"/>
      <c r="R1290" s="83"/>
    </row>
    <row r="1291" spans="13:18" hidden="1" x14ac:dyDescent="0.25">
      <c r="M1291" s="82"/>
      <c r="R1291" s="83"/>
    </row>
    <row r="1292" spans="13:18" hidden="1" x14ac:dyDescent="0.25">
      <c r="M1292" s="82"/>
      <c r="R1292" s="83"/>
    </row>
    <row r="1293" spans="13:18" hidden="1" x14ac:dyDescent="0.25">
      <c r="M1293" s="82"/>
      <c r="R1293" s="83"/>
    </row>
    <row r="1294" spans="13:18" hidden="1" x14ac:dyDescent="0.25">
      <c r="M1294" s="82"/>
      <c r="R1294" s="83"/>
    </row>
    <row r="1295" spans="13:18" hidden="1" x14ac:dyDescent="0.25">
      <c r="M1295" s="82"/>
      <c r="R1295" s="83"/>
    </row>
    <row r="1296" spans="13:18" hidden="1" x14ac:dyDescent="0.25">
      <c r="M1296" s="82"/>
      <c r="R1296" s="83"/>
    </row>
    <row r="1297" spans="13:18" hidden="1" x14ac:dyDescent="0.25">
      <c r="M1297" s="82"/>
      <c r="R1297" s="83"/>
    </row>
    <row r="1298" spans="13:18" hidden="1" x14ac:dyDescent="0.25">
      <c r="M1298" s="82"/>
      <c r="R1298" s="83"/>
    </row>
    <row r="1299" spans="13:18" hidden="1" x14ac:dyDescent="0.25">
      <c r="M1299" s="82"/>
      <c r="R1299" s="83"/>
    </row>
    <row r="1300" spans="13:18" hidden="1" x14ac:dyDescent="0.25">
      <c r="M1300" s="82"/>
      <c r="R1300" s="83"/>
    </row>
    <row r="1301" spans="13:18" hidden="1" x14ac:dyDescent="0.25">
      <c r="M1301" s="82"/>
      <c r="R1301" s="83"/>
    </row>
    <row r="1302" spans="13:18" hidden="1" x14ac:dyDescent="0.25">
      <c r="M1302" s="82"/>
      <c r="R1302" s="83"/>
    </row>
    <row r="1303" spans="13:18" hidden="1" x14ac:dyDescent="0.25">
      <c r="M1303" s="82"/>
      <c r="R1303" s="83"/>
    </row>
    <row r="1304" spans="13:18" hidden="1" x14ac:dyDescent="0.25">
      <c r="M1304" s="82"/>
      <c r="R1304" s="83"/>
    </row>
    <row r="1305" spans="13:18" hidden="1" x14ac:dyDescent="0.25">
      <c r="M1305" s="82"/>
      <c r="R1305" s="83"/>
    </row>
    <row r="1306" spans="13:18" hidden="1" x14ac:dyDescent="0.25">
      <c r="M1306" s="82"/>
      <c r="R1306" s="83"/>
    </row>
    <row r="1307" spans="13:18" hidden="1" x14ac:dyDescent="0.25">
      <c r="M1307" s="82"/>
      <c r="R1307" s="83"/>
    </row>
    <row r="1308" spans="13:18" hidden="1" x14ac:dyDescent="0.25">
      <c r="M1308" s="82"/>
      <c r="R1308" s="83"/>
    </row>
    <row r="1309" spans="13:18" hidden="1" x14ac:dyDescent="0.25">
      <c r="M1309" s="82"/>
      <c r="R1309" s="83"/>
    </row>
    <row r="1310" spans="13:18" hidden="1" x14ac:dyDescent="0.25">
      <c r="M1310" s="82"/>
      <c r="R1310" s="83"/>
    </row>
    <row r="1311" spans="13:18" hidden="1" x14ac:dyDescent="0.25">
      <c r="M1311" s="82"/>
      <c r="R1311" s="83"/>
    </row>
    <row r="1312" spans="13:18" hidden="1" x14ac:dyDescent="0.25">
      <c r="M1312" s="82"/>
      <c r="R1312" s="83"/>
    </row>
    <row r="1313" spans="13:18" hidden="1" x14ac:dyDescent="0.25">
      <c r="M1313" s="82"/>
      <c r="R1313" s="83"/>
    </row>
    <row r="1314" spans="13:18" hidden="1" x14ac:dyDescent="0.25">
      <c r="M1314" s="82"/>
      <c r="R1314" s="83"/>
    </row>
    <row r="1315" spans="13:18" hidden="1" x14ac:dyDescent="0.25">
      <c r="M1315" s="82"/>
      <c r="R1315" s="83"/>
    </row>
    <row r="1316" spans="13:18" hidden="1" x14ac:dyDescent="0.25">
      <c r="M1316" s="82"/>
      <c r="R1316" s="83"/>
    </row>
    <row r="1317" spans="13:18" hidden="1" x14ac:dyDescent="0.25">
      <c r="M1317" s="82"/>
      <c r="R1317" s="83"/>
    </row>
    <row r="1318" spans="13:18" hidden="1" x14ac:dyDescent="0.25">
      <c r="M1318" s="82"/>
      <c r="R1318" s="83"/>
    </row>
    <row r="1319" spans="13:18" hidden="1" x14ac:dyDescent="0.25">
      <c r="M1319" s="82"/>
      <c r="R1319" s="83"/>
    </row>
    <row r="1320" spans="13:18" hidden="1" x14ac:dyDescent="0.25">
      <c r="M1320" s="82"/>
      <c r="R1320" s="83"/>
    </row>
    <row r="1321" spans="13:18" hidden="1" x14ac:dyDescent="0.25">
      <c r="M1321" s="82"/>
      <c r="R1321" s="83"/>
    </row>
    <row r="1322" spans="13:18" hidden="1" x14ac:dyDescent="0.25">
      <c r="M1322" s="82"/>
      <c r="R1322" s="83"/>
    </row>
    <row r="1323" spans="13:18" hidden="1" x14ac:dyDescent="0.25">
      <c r="M1323" s="82"/>
      <c r="R1323" s="83"/>
    </row>
    <row r="1324" spans="13:18" hidden="1" x14ac:dyDescent="0.25">
      <c r="M1324" s="82"/>
      <c r="R1324" s="83"/>
    </row>
    <row r="1325" spans="13:18" hidden="1" x14ac:dyDescent="0.25">
      <c r="M1325" s="82"/>
      <c r="R1325" s="83"/>
    </row>
    <row r="1326" spans="13:18" hidden="1" x14ac:dyDescent="0.25">
      <c r="M1326" s="82"/>
      <c r="R1326" s="83"/>
    </row>
    <row r="1327" spans="13:18" hidden="1" x14ac:dyDescent="0.25">
      <c r="M1327" s="82"/>
      <c r="R1327" s="83"/>
    </row>
    <row r="1328" spans="13:18" hidden="1" x14ac:dyDescent="0.25">
      <c r="M1328" s="82"/>
      <c r="R1328" s="83"/>
    </row>
    <row r="1329" spans="13:18" hidden="1" x14ac:dyDescent="0.25">
      <c r="M1329" s="82"/>
      <c r="R1329" s="83"/>
    </row>
    <row r="1330" spans="13:18" hidden="1" x14ac:dyDescent="0.25">
      <c r="M1330" s="82"/>
      <c r="R1330" s="83"/>
    </row>
    <row r="1331" spans="13:18" hidden="1" x14ac:dyDescent="0.25">
      <c r="M1331" s="82"/>
      <c r="R1331" s="83"/>
    </row>
    <row r="1332" spans="13:18" hidden="1" x14ac:dyDescent="0.25">
      <c r="M1332" s="82"/>
      <c r="R1332" s="83"/>
    </row>
    <row r="1333" spans="13:18" hidden="1" x14ac:dyDescent="0.25">
      <c r="M1333" s="82"/>
      <c r="R1333" s="83"/>
    </row>
    <row r="1334" spans="13:18" hidden="1" x14ac:dyDescent="0.25">
      <c r="M1334" s="82"/>
      <c r="R1334" s="83"/>
    </row>
    <row r="1335" spans="13:18" hidden="1" x14ac:dyDescent="0.25">
      <c r="M1335" s="82"/>
      <c r="R1335" s="83"/>
    </row>
    <row r="1336" spans="13:18" hidden="1" x14ac:dyDescent="0.25">
      <c r="M1336" s="82"/>
      <c r="R1336" s="83"/>
    </row>
    <row r="1337" spans="13:18" hidden="1" x14ac:dyDescent="0.25">
      <c r="M1337" s="82"/>
      <c r="R1337" s="83"/>
    </row>
    <row r="1338" spans="13:18" hidden="1" x14ac:dyDescent="0.25">
      <c r="M1338" s="82"/>
      <c r="R1338" s="83"/>
    </row>
    <row r="1339" spans="13:18" hidden="1" x14ac:dyDescent="0.25">
      <c r="M1339" s="82"/>
      <c r="R1339" s="83"/>
    </row>
    <row r="1340" spans="13:18" hidden="1" x14ac:dyDescent="0.25">
      <c r="M1340" s="82"/>
      <c r="R1340" s="83"/>
    </row>
    <row r="1341" spans="13:18" hidden="1" x14ac:dyDescent="0.25">
      <c r="M1341" s="82"/>
      <c r="R1341" s="83"/>
    </row>
    <row r="1342" spans="13:18" hidden="1" x14ac:dyDescent="0.25">
      <c r="M1342" s="82"/>
      <c r="R1342" s="83"/>
    </row>
    <row r="1343" spans="13:18" hidden="1" x14ac:dyDescent="0.25">
      <c r="M1343" s="82"/>
      <c r="R1343" s="83"/>
    </row>
    <row r="1344" spans="13:18" hidden="1" x14ac:dyDescent="0.25">
      <c r="M1344" s="82"/>
      <c r="R1344" s="83"/>
    </row>
    <row r="1345" spans="13:18" hidden="1" x14ac:dyDescent="0.25">
      <c r="M1345" s="82"/>
      <c r="R1345" s="83"/>
    </row>
    <row r="1346" spans="13:18" hidden="1" x14ac:dyDescent="0.25">
      <c r="M1346" s="82"/>
      <c r="R1346" s="83"/>
    </row>
    <row r="1347" spans="13:18" hidden="1" x14ac:dyDescent="0.25">
      <c r="M1347" s="82"/>
      <c r="R1347" s="83"/>
    </row>
    <row r="1348" spans="13:18" hidden="1" x14ac:dyDescent="0.25">
      <c r="M1348" s="82"/>
      <c r="R1348" s="83"/>
    </row>
    <row r="1349" spans="13:18" hidden="1" x14ac:dyDescent="0.25">
      <c r="M1349" s="82"/>
      <c r="R1349" s="83"/>
    </row>
    <row r="1350" spans="13:18" hidden="1" x14ac:dyDescent="0.25">
      <c r="M1350" s="82"/>
      <c r="R1350" s="83"/>
    </row>
    <row r="1351" spans="13:18" hidden="1" x14ac:dyDescent="0.25">
      <c r="M1351" s="82"/>
      <c r="R1351" s="83"/>
    </row>
    <row r="1352" spans="13:18" hidden="1" x14ac:dyDescent="0.25">
      <c r="M1352" s="82"/>
      <c r="R1352" s="83"/>
    </row>
    <row r="1353" spans="13:18" hidden="1" x14ac:dyDescent="0.25">
      <c r="M1353" s="82"/>
      <c r="R1353" s="83"/>
    </row>
    <row r="1354" spans="13:18" hidden="1" x14ac:dyDescent="0.25">
      <c r="M1354" s="82"/>
      <c r="R1354" s="83"/>
    </row>
    <row r="1355" spans="13:18" hidden="1" x14ac:dyDescent="0.25">
      <c r="M1355" s="82"/>
      <c r="R1355" s="83"/>
    </row>
    <row r="1356" spans="13:18" hidden="1" x14ac:dyDescent="0.25">
      <c r="M1356" s="82"/>
      <c r="R1356" s="83"/>
    </row>
    <row r="1357" spans="13:18" hidden="1" x14ac:dyDescent="0.25">
      <c r="M1357" s="82"/>
      <c r="R1357" s="83"/>
    </row>
    <row r="1358" spans="13:18" hidden="1" x14ac:dyDescent="0.25">
      <c r="M1358" s="82"/>
      <c r="R1358" s="83"/>
    </row>
    <row r="1359" spans="13:18" hidden="1" x14ac:dyDescent="0.25">
      <c r="M1359" s="82"/>
      <c r="R1359" s="83"/>
    </row>
    <row r="1360" spans="13:18" hidden="1" x14ac:dyDescent="0.25">
      <c r="M1360" s="82"/>
      <c r="R1360" s="83"/>
    </row>
    <row r="1361" spans="13:18" hidden="1" x14ac:dyDescent="0.25">
      <c r="M1361" s="82"/>
      <c r="R1361" s="83"/>
    </row>
    <row r="1362" spans="13:18" hidden="1" x14ac:dyDescent="0.25">
      <c r="M1362" s="82"/>
      <c r="R1362" s="83"/>
    </row>
    <row r="1363" spans="13:18" hidden="1" x14ac:dyDescent="0.25">
      <c r="M1363" s="82"/>
      <c r="R1363" s="83"/>
    </row>
    <row r="1364" spans="13:18" hidden="1" x14ac:dyDescent="0.25">
      <c r="M1364" s="82"/>
      <c r="R1364" s="83"/>
    </row>
    <row r="1365" spans="13:18" hidden="1" x14ac:dyDescent="0.25">
      <c r="M1365" s="82"/>
      <c r="R1365" s="83"/>
    </row>
    <row r="1366" spans="13:18" hidden="1" x14ac:dyDescent="0.25">
      <c r="M1366" s="82"/>
      <c r="R1366" s="83"/>
    </row>
    <row r="1367" spans="13:18" hidden="1" x14ac:dyDescent="0.25">
      <c r="M1367" s="82"/>
      <c r="R1367" s="83"/>
    </row>
    <row r="1368" spans="13:18" hidden="1" x14ac:dyDescent="0.25">
      <c r="M1368" s="82"/>
      <c r="R1368" s="83"/>
    </row>
    <row r="1369" spans="13:18" hidden="1" x14ac:dyDescent="0.25">
      <c r="M1369" s="82"/>
      <c r="R1369" s="83"/>
    </row>
    <row r="1370" spans="13:18" hidden="1" x14ac:dyDescent="0.25">
      <c r="M1370" s="82"/>
      <c r="R1370" s="83"/>
    </row>
    <row r="1371" spans="13:18" hidden="1" x14ac:dyDescent="0.25">
      <c r="M1371" s="82"/>
      <c r="R1371" s="83"/>
    </row>
    <row r="1372" spans="13:18" hidden="1" x14ac:dyDescent="0.25">
      <c r="M1372" s="82"/>
      <c r="R1372" s="83"/>
    </row>
    <row r="1373" spans="13:18" hidden="1" x14ac:dyDescent="0.25">
      <c r="M1373" s="82"/>
      <c r="R1373" s="83"/>
    </row>
    <row r="1374" spans="13:18" hidden="1" x14ac:dyDescent="0.25">
      <c r="M1374" s="82"/>
      <c r="R1374" s="83"/>
    </row>
    <row r="1375" spans="13:18" hidden="1" x14ac:dyDescent="0.25">
      <c r="M1375" s="82"/>
      <c r="R1375" s="83"/>
    </row>
    <row r="1376" spans="13:18" hidden="1" x14ac:dyDescent="0.25">
      <c r="M1376" s="82"/>
      <c r="R1376" s="83"/>
    </row>
    <row r="1377" spans="13:18" hidden="1" x14ac:dyDescent="0.25">
      <c r="M1377" s="82"/>
      <c r="R1377" s="83"/>
    </row>
    <row r="1378" spans="13:18" hidden="1" x14ac:dyDescent="0.25">
      <c r="M1378" s="82"/>
      <c r="R1378" s="83"/>
    </row>
    <row r="1379" spans="13:18" hidden="1" x14ac:dyDescent="0.25">
      <c r="M1379" s="82"/>
      <c r="R1379" s="83"/>
    </row>
    <row r="1380" spans="13:18" hidden="1" x14ac:dyDescent="0.25">
      <c r="M1380" s="82"/>
      <c r="R1380" s="83"/>
    </row>
    <row r="1381" spans="13:18" hidden="1" x14ac:dyDescent="0.25">
      <c r="M1381" s="82"/>
      <c r="R1381" s="83"/>
    </row>
    <row r="1382" spans="13:18" hidden="1" x14ac:dyDescent="0.25">
      <c r="M1382" s="82"/>
      <c r="R1382" s="83"/>
    </row>
    <row r="1383" spans="13:18" hidden="1" x14ac:dyDescent="0.25">
      <c r="M1383" s="82"/>
      <c r="R1383" s="83"/>
    </row>
    <row r="1384" spans="13:18" hidden="1" x14ac:dyDescent="0.25">
      <c r="M1384" s="82"/>
      <c r="R1384" s="83"/>
    </row>
    <row r="1385" spans="13:18" hidden="1" x14ac:dyDescent="0.25">
      <c r="M1385" s="82"/>
      <c r="R1385" s="83"/>
    </row>
    <row r="1386" spans="13:18" hidden="1" x14ac:dyDescent="0.25">
      <c r="M1386" s="82"/>
      <c r="R1386" s="83"/>
    </row>
    <row r="1387" spans="13:18" hidden="1" x14ac:dyDescent="0.25">
      <c r="M1387" s="82"/>
      <c r="R1387" s="83"/>
    </row>
    <row r="1388" spans="13:18" hidden="1" x14ac:dyDescent="0.25">
      <c r="M1388" s="82"/>
      <c r="R1388" s="83"/>
    </row>
    <row r="1389" spans="13:18" hidden="1" x14ac:dyDescent="0.25">
      <c r="M1389" s="82"/>
      <c r="R1389" s="83"/>
    </row>
    <row r="1390" spans="13:18" hidden="1" x14ac:dyDescent="0.25">
      <c r="M1390" s="82"/>
      <c r="R1390" s="83"/>
    </row>
    <row r="1391" spans="13:18" hidden="1" x14ac:dyDescent="0.25">
      <c r="M1391" s="82"/>
      <c r="R1391" s="83"/>
    </row>
    <row r="1392" spans="13:18" hidden="1" x14ac:dyDescent="0.25">
      <c r="M1392" s="82"/>
      <c r="R1392" s="83"/>
    </row>
    <row r="1393" spans="13:18" hidden="1" x14ac:dyDescent="0.25">
      <c r="M1393" s="82"/>
      <c r="R1393" s="83"/>
    </row>
    <row r="1394" spans="13:18" hidden="1" x14ac:dyDescent="0.25">
      <c r="M1394" s="82"/>
      <c r="R1394" s="83"/>
    </row>
    <row r="1395" spans="13:18" hidden="1" x14ac:dyDescent="0.25">
      <c r="M1395" s="82"/>
      <c r="R1395" s="83"/>
    </row>
    <row r="1396" spans="13:18" hidden="1" x14ac:dyDescent="0.25">
      <c r="M1396" s="82"/>
      <c r="R1396" s="83"/>
    </row>
    <row r="1397" spans="13:18" hidden="1" x14ac:dyDescent="0.25">
      <c r="M1397" s="82"/>
      <c r="R1397" s="83"/>
    </row>
    <row r="1398" spans="13:18" hidden="1" x14ac:dyDescent="0.25">
      <c r="M1398" s="82"/>
      <c r="R1398" s="83"/>
    </row>
    <row r="1399" spans="13:18" hidden="1" x14ac:dyDescent="0.25">
      <c r="M1399" s="82"/>
      <c r="R1399" s="83"/>
    </row>
    <row r="1400" spans="13:18" hidden="1" x14ac:dyDescent="0.25">
      <c r="M1400" s="82"/>
      <c r="R1400" s="83"/>
    </row>
    <row r="1401" spans="13:18" hidden="1" x14ac:dyDescent="0.25">
      <c r="M1401" s="82"/>
      <c r="R1401" s="83"/>
    </row>
    <row r="1402" spans="13:18" hidden="1" x14ac:dyDescent="0.25">
      <c r="M1402" s="82"/>
      <c r="R1402" s="83"/>
    </row>
    <row r="1403" spans="13:18" hidden="1" x14ac:dyDescent="0.25">
      <c r="M1403" s="82"/>
      <c r="R1403" s="83"/>
    </row>
    <row r="1404" spans="13:18" hidden="1" x14ac:dyDescent="0.25">
      <c r="M1404" s="82"/>
      <c r="R1404" s="83"/>
    </row>
    <row r="1405" spans="13:18" hidden="1" x14ac:dyDescent="0.25">
      <c r="M1405" s="82"/>
      <c r="R1405" s="83"/>
    </row>
    <row r="1406" spans="13:18" hidden="1" x14ac:dyDescent="0.25">
      <c r="M1406" s="82"/>
      <c r="R1406" s="83"/>
    </row>
    <row r="1407" spans="13:18" hidden="1" x14ac:dyDescent="0.25">
      <c r="M1407" s="82"/>
      <c r="R1407" s="83"/>
    </row>
    <row r="1408" spans="13:18" hidden="1" x14ac:dyDescent="0.25">
      <c r="M1408" s="82"/>
      <c r="R1408" s="83"/>
    </row>
    <row r="1409" spans="13:18" hidden="1" x14ac:dyDescent="0.25">
      <c r="M1409" s="82"/>
      <c r="R1409" s="83"/>
    </row>
    <row r="1410" spans="13:18" hidden="1" x14ac:dyDescent="0.25">
      <c r="M1410" s="82"/>
      <c r="R1410" s="83"/>
    </row>
    <row r="1411" spans="13:18" hidden="1" x14ac:dyDescent="0.25">
      <c r="M1411" s="82"/>
      <c r="R1411" s="83"/>
    </row>
    <row r="1412" spans="13:18" hidden="1" x14ac:dyDescent="0.25">
      <c r="M1412" s="82"/>
      <c r="R1412" s="83"/>
    </row>
    <row r="1413" spans="13:18" hidden="1" x14ac:dyDescent="0.25">
      <c r="M1413" s="82"/>
      <c r="R1413" s="83"/>
    </row>
    <row r="1414" spans="13:18" hidden="1" x14ac:dyDescent="0.25">
      <c r="M1414" s="82"/>
      <c r="R1414" s="83"/>
    </row>
    <row r="1415" spans="13:18" hidden="1" x14ac:dyDescent="0.25">
      <c r="M1415" s="82"/>
      <c r="R1415" s="83"/>
    </row>
    <row r="1416" spans="13:18" hidden="1" x14ac:dyDescent="0.25">
      <c r="M1416" s="82"/>
      <c r="R1416" s="83"/>
    </row>
    <row r="1417" spans="13:18" hidden="1" x14ac:dyDescent="0.25">
      <c r="M1417" s="82"/>
      <c r="R1417" s="83"/>
    </row>
    <row r="1418" spans="13:18" hidden="1" x14ac:dyDescent="0.25">
      <c r="M1418" s="82"/>
      <c r="R1418" s="83"/>
    </row>
    <row r="1419" spans="13:18" hidden="1" x14ac:dyDescent="0.25">
      <c r="M1419" s="82"/>
      <c r="R1419" s="83"/>
    </row>
    <row r="1420" spans="13:18" hidden="1" x14ac:dyDescent="0.25">
      <c r="M1420" s="82"/>
      <c r="R1420" s="83"/>
    </row>
    <row r="1421" spans="13:18" hidden="1" x14ac:dyDescent="0.25">
      <c r="M1421" s="82"/>
      <c r="R1421" s="83"/>
    </row>
    <row r="1422" spans="13:18" hidden="1" x14ac:dyDescent="0.25">
      <c r="M1422" s="82"/>
      <c r="R1422" s="83"/>
    </row>
    <row r="1423" spans="13:18" hidden="1" x14ac:dyDescent="0.25">
      <c r="M1423" s="82"/>
      <c r="R1423" s="83"/>
    </row>
    <row r="1424" spans="13:18" hidden="1" x14ac:dyDescent="0.25">
      <c r="M1424" s="82"/>
      <c r="R1424" s="83"/>
    </row>
    <row r="1425" spans="13:18" hidden="1" x14ac:dyDescent="0.25">
      <c r="M1425" s="82"/>
      <c r="R1425" s="83"/>
    </row>
    <row r="1426" spans="13:18" hidden="1" x14ac:dyDescent="0.25">
      <c r="M1426" s="82"/>
      <c r="R1426" s="83"/>
    </row>
    <row r="1427" spans="13:18" hidden="1" x14ac:dyDescent="0.25">
      <c r="M1427" s="82"/>
      <c r="R1427" s="83"/>
    </row>
    <row r="1428" spans="13:18" hidden="1" x14ac:dyDescent="0.25">
      <c r="M1428" s="82"/>
      <c r="R1428" s="83"/>
    </row>
    <row r="1429" spans="13:18" hidden="1" x14ac:dyDescent="0.25">
      <c r="M1429" s="82"/>
      <c r="R1429" s="83"/>
    </row>
    <row r="1430" spans="13:18" hidden="1" x14ac:dyDescent="0.25">
      <c r="M1430" s="82"/>
      <c r="R1430" s="83"/>
    </row>
    <row r="1431" spans="13:18" hidden="1" x14ac:dyDescent="0.25">
      <c r="M1431" s="82"/>
      <c r="R1431" s="83"/>
    </row>
    <row r="1432" spans="13:18" hidden="1" x14ac:dyDescent="0.25">
      <c r="M1432" s="82"/>
      <c r="R1432" s="83"/>
    </row>
    <row r="1433" spans="13:18" hidden="1" x14ac:dyDescent="0.25">
      <c r="M1433" s="82"/>
      <c r="R1433" s="83"/>
    </row>
    <row r="1434" spans="13:18" hidden="1" x14ac:dyDescent="0.25">
      <c r="M1434" s="82"/>
      <c r="R1434" s="83"/>
    </row>
    <row r="1435" spans="13:18" hidden="1" x14ac:dyDescent="0.25">
      <c r="M1435" s="82"/>
      <c r="R1435" s="83"/>
    </row>
    <row r="1436" spans="13:18" hidden="1" x14ac:dyDescent="0.25">
      <c r="M1436" s="82"/>
      <c r="R1436" s="83"/>
    </row>
    <row r="1437" spans="13:18" hidden="1" x14ac:dyDescent="0.25">
      <c r="M1437" s="82"/>
      <c r="R1437" s="83"/>
    </row>
    <row r="1438" spans="13:18" hidden="1" x14ac:dyDescent="0.25">
      <c r="M1438" s="82"/>
      <c r="R1438" s="83"/>
    </row>
    <row r="1439" spans="13:18" hidden="1" x14ac:dyDescent="0.25">
      <c r="M1439" s="82"/>
      <c r="R1439" s="83"/>
    </row>
    <row r="1440" spans="13:18" hidden="1" x14ac:dyDescent="0.25">
      <c r="M1440" s="82"/>
      <c r="R1440" s="83"/>
    </row>
    <row r="1441" spans="13:18" hidden="1" x14ac:dyDescent="0.25">
      <c r="M1441" s="82"/>
      <c r="R1441" s="83"/>
    </row>
    <row r="1442" spans="13:18" hidden="1" x14ac:dyDescent="0.25">
      <c r="M1442" s="82"/>
      <c r="R1442" s="83"/>
    </row>
    <row r="1443" spans="13:18" hidden="1" x14ac:dyDescent="0.25">
      <c r="M1443" s="82"/>
      <c r="R1443" s="83"/>
    </row>
    <row r="1444" spans="13:18" hidden="1" x14ac:dyDescent="0.25">
      <c r="M1444" s="82"/>
      <c r="R1444" s="83"/>
    </row>
    <row r="1445" spans="13:18" hidden="1" x14ac:dyDescent="0.25">
      <c r="M1445" s="82"/>
      <c r="R1445" s="83"/>
    </row>
    <row r="1446" spans="13:18" hidden="1" x14ac:dyDescent="0.25">
      <c r="M1446" s="82"/>
      <c r="R1446" s="83"/>
    </row>
    <row r="1447" spans="13:18" hidden="1" x14ac:dyDescent="0.25">
      <c r="M1447" s="82"/>
      <c r="R1447" s="83"/>
    </row>
    <row r="1448" spans="13:18" hidden="1" x14ac:dyDescent="0.25">
      <c r="M1448" s="82"/>
      <c r="R1448" s="83"/>
    </row>
    <row r="1449" spans="13:18" hidden="1" x14ac:dyDescent="0.25">
      <c r="M1449" s="82"/>
      <c r="R1449" s="83"/>
    </row>
    <row r="1450" spans="13:18" hidden="1" x14ac:dyDescent="0.25">
      <c r="M1450" s="82"/>
      <c r="R1450" s="83"/>
    </row>
    <row r="1451" spans="13:18" hidden="1" x14ac:dyDescent="0.25">
      <c r="M1451" s="82"/>
      <c r="R1451" s="83"/>
    </row>
    <row r="1452" spans="13:18" hidden="1" x14ac:dyDescent="0.25">
      <c r="M1452" s="82"/>
      <c r="R1452" s="83"/>
    </row>
    <row r="1453" spans="13:18" hidden="1" x14ac:dyDescent="0.25">
      <c r="M1453" s="82"/>
      <c r="R1453" s="83"/>
    </row>
    <row r="1454" spans="13:18" hidden="1" x14ac:dyDescent="0.25">
      <c r="M1454" s="82"/>
      <c r="R1454" s="83"/>
    </row>
    <row r="1455" spans="13:18" hidden="1" x14ac:dyDescent="0.25">
      <c r="M1455" s="82"/>
      <c r="R1455" s="83"/>
    </row>
    <row r="1456" spans="13:18" hidden="1" x14ac:dyDescent="0.25">
      <c r="M1456" s="82"/>
      <c r="R1456" s="83"/>
    </row>
    <row r="1457" spans="13:18" hidden="1" x14ac:dyDescent="0.25">
      <c r="M1457" s="82"/>
      <c r="R1457" s="83"/>
    </row>
    <row r="1458" spans="13:18" hidden="1" x14ac:dyDescent="0.25">
      <c r="M1458" s="82"/>
      <c r="R1458" s="83"/>
    </row>
    <row r="1459" spans="13:18" hidden="1" x14ac:dyDescent="0.25">
      <c r="M1459" s="82"/>
      <c r="R1459" s="83"/>
    </row>
    <row r="1460" spans="13:18" hidden="1" x14ac:dyDescent="0.25">
      <c r="M1460" s="82"/>
      <c r="R1460" s="83"/>
    </row>
    <row r="1461" spans="13:18" hidden="1" x14ac:dyDescent="0.25">
      <c r="M1461" s="82"/>
      <c r="R1461" s="83"/>
    </row>
    <row r="1462" spans="13:18" hidden="1" x14ac:dyDescent="0.25">
      <c r="M1462" s="82"/>
      <c r="R1462" s="83"/>
    </row>
    <row r="1463" spans="13:18" hidden="1" x14ac:dyDescent="0.25">
      <c r="M1463" s="82"/>
      <c r="R1463" s="83"/>
    </row>
    <row r="1464" spans="13:18" hidden="1" x14ac:dyDescent="0.25">
      <c r="M1464" s="82"/>
      <c r="R1464" s="83"/>
    </row>
    <row r="1465" spans="13:18" hidden="1" x14ac:dyDescent="0.25">
      <c r="M1465" s="82"/>
      <c r="R1465" s="83"/>
    </row>
    <row r="1466" spans="13:18" hidden="1" x14ac:dyDescent="0.25">
      <c r="M1466" s="82"/>
      <c r="R1466" s="83"/>
    </row>
    <row r="1467" spans="13:18" hidden="1" x14ac:dyDescent="0.25">
      <c r="M1467" s="82"/>
      <c r="R1467" s="83"/>
    </row>
    <row r="1468" spans="13:18" hidden="1" x14ac:dyDescent="0.25">
      <c r="M1468" s="82"/>
      <c r="R1468" s="83"/>
    </row>
    <row r="1469" spans="13:18" hidden="1" x14ac:dyDescent="0.25">
      <c r="M1469" s="82"/>
      <c r="R1469" s="83"/>
    </row>
    <row r="1470" spans="13:18" hidden="1" x14ac:dyDescent="0.25">
      <c r="M1470" s="82"/>
      <c r="R1470" s="83"/>
    </row>
    <row r="1471" spans="13:18" hidden="1" x14ac:dyDescent="0.25">
      <c r="M1471" s="82"/>
      <c r="R1471" s="83"/>
    </row>
    <row r="1472" spans="13:18" hidden="1" x14ac:dyDescent="0.25">
      <c r="M1472" s="82"/>
      <c r="R1472" s="83"/>
    </row>
    <row r="1473" spans="13:18" hidden="1" x14ac:dyDescent="0.25">
      <c r="M1473" s="82"/>
      <c r="R1473" s="83"/>
    </row>
    <row r="1474" spans="13:18" hidden="1" x14ac:dyDescent="0.25">
      <c r="M1474" s="82"/>
      <c r="R1474" s="83"/>
    </row>
    <row r="1475" spans="13:18" hidden="1" x14ac:dyDescent="0.25">
      <c r="M1475" s="82"/>
      <c r="R1475" s="83"/>
    </row>
    <row r="1476" spans="13:18" hidden="1" x14ac:dyDescent="0.25">
      <c r="M1476" s="82"/>
      <c r="R1476" s="83"/>
    </row>
    <row r="1477" spans="13:18" hidden="1" x14ac:dyDescent="0.25">
      <c r="M1477" s="82"/>
      <c r="R1477" s="83"/>
    </row>
    <row r="1478" spans="13:18" hidden="1" x14ac:dyDescent="0.25">
      <c r="M1478" s="82"/>
      <c r="R1478" s="83"/>
    </row>
    <row r="1479" spans="13:18" hidden="1" x14ac:dyDescent="0.25">
      <c r="M1479" s="82"/>
      <c r="R1479" s="83"/>
    </row>
    <row r="1480" spans="13:18" hidden="1" x14ac:dyDescent="0.25">
      <c r="M1480" s="82"/>
      <c r="R1480" s="83"/>
    </row>
    <row r="1481" spans="13:18" hidden="1" x14ac:dyDescent="0.25">
      <c r="M1481" s="82"/>
      <c r="R1481" s="83"/>
    </row>
    <row r="1482" spans="13:18" hidden="1" x14ac:dyDescent="0.25">
      <c r="M1482" s="82"/>
      <c r="R1482" s="83"/>
    </row>
    <row r="1483" spans="13:18" hidden="1" x14ac:dyDescent="0.25">
      <c r="M1483" s="82"/>
      <c r="R1483" s="83"/>
    </row>
    <row r="1484" spans="13:18" hidden="1" x14ac:dyDescent="0.25">
      <c r="M1484" s="82"/>
      <c r="R1484" s="83"/>
    </row>
    <row r="1485" spans="13:18" hidden="1" x14ac:dyDescent="0.25">
      <c r="M1485" s="82"/>
      <c r="R1485" s="83"/>
    </row>
    <row r="1486" spans="13:18" hidden="1" x14ac:dyDescent="0.25">
      <c r="M1486" s="82"/>
      <c r="R1486" s="83"/>
    </row>
    <row r="1487" spans="13:18" hidden="1" x14ac:dyDescent="0.25">
      <c r="M1487" s="82"/>
      <c r="R1487" s="83"/>
    </row>
    <row r="1488" spans="13:18" hidden="1" x14ac:dyDescent="0.25">
      <c r="M1488" s="82"/>
      <c r="R1488" s="83"/>
    </row>
    <row r="1489" spans="13:18" hidden="1" x14ac:dyDescent="0.25">
      <c r="M1489" s="82"/>
      <c r="R1489" s="83"/>
    </row>
    <row r="1490" spans="13:18" hidden="1" x14ac:dyDescent="0.25">
      <c r="M1490" s="82"/>
      <c r="R1490" s="83"/>
    </row>
    <row r="1491" spans="13:18" hidden="1" x14ac:dyDescent="0.25">
      <c r="M1491" s="82"/>
      <c r="R1491" s="83"/>
    </row>
    <row r="1492" spans="13:18" hidden="1" x14ac:dyDescent="0.25">
      <c r="M1492" s="82"/>
      <c r="R1492" s="83"/>
    </row>
    <row r="1493" spans="13:18" hidden="1" x14ac:dyDescent="0.25">
      <c r="M1493" s="82"/>
      <c r="R1493" s="83"/>
    </row>
    <row r="1494" spans="13:18" hidden="1" x14ac:dyDescent="0.25">
      <c r="M1494" s="82"/>
      <c r="R1494" s="83"/>
    </row>
    <row r="1495" spans="13:18" hidden="1" x14ac:dyDescent="0.25">
      <c r="M1495" s="82"/>
      <c r="R1495" s="83"/>
    </row>
    <row r="1496" spans="13:18" hidden="1" x14ac:dyDescent="0.25">
      <c r="M1496" s="82"/>
      <c r="R1496" s="83"/>
    </row>
    <row r="1497" spans="13:18" hidden="1" x14ac:dyDescent="0.25">
      <c r="M1497" s="82"/>
      <c r="R1497" s="83"/>
    </row>
    <row r="1498" spans="13:18" hidden="1" x14ac:dyDescent="0.25">
      <c r="M1498" s="82"/>
      <c r="R1498" s="83"/>
    </row>
    <row r="1499" spans="13:18" hidden="1" x14ac:dyDescent="0.25">
      <c r="M1499" s="82"/>
      <c r="R1499" s="83"/>
    </row>
    <row r="1500" spans="13:18" hidden="1" x14ac:dyDescent="0.25">
      <c r="M1500" s="82"/>
      <c r="R1500" s="83"/>
    </row>
    <row r="1501" spans="13:18" hidden="1" x14ac:dyDescent="0.25">
      <c r="M1501" s="82"/>
      <c r="R1501" s="83"/>
    </row>
    <row r="1502" spans="13:18" hidden="1" x14ac:dyDescent="0.25">
      <c r="M1502" s="82"/>
      <c r="R1502" s="83"/>
    </row>
    <row r="1503" spans="13:18" hidden="1" x14ac:dyDescent="0.25">
      <c r="M1503" s="82"/>
      <c r="R1503" s="83"/>
    </row>
    <row r="1504" spans="13:18" hidden="1" x14ac:dyDescent="0.25">
      <c r="M1504" s="82"/>
      <c r="R1504" s="83"/>
    </row>
    <row r="1505" spans="13:18" hidden="1" x14ac:dyDescent="0.25">
      <c r="M1505" s="82"/>
      <c r="R1505" s="83"/>
    </row>
    <row r="1506" spans="13:18" hidden="1" x14ac:dyDescent="0.25">
      <c r="M1506" s="82"/>
      <c r="R1506" s="83"/>
    </row>
    <row r="1507" spans="13:18" hidden="1" x14ac:dyDescent="0.25">
      <c r="M1507" s="82"/>
      <c r="R1507" s="83"/>
    </row>
    <row r="1508" spans="13:18" hidden="1" x14ac:dyDescent="0.25">
      <c r="M1508" s="82"/>
      <c r="R1508" s="83"/>
    </row>
    <row r="1509" spans="13:18" hidden="1" x14ac:dyDescent="0.25">
      <c r="M1509" s="82"/>
      <c r="R1509" s="83"/>
    </row>
    <row r="1510" spans="13:18" hidden="1" x14ac:dyDescent="0.25">
      <c r="M1510" s="82"/>
      <c r="R1510" s="83"/>
    </row>
    <row r="1511" spans="13:18" hidden="1" x14ac:dyDescent="0.25">
      <c r="M1511" s="82"/>
      <c r="R1511" s="83"/>
    </row>
    <row r="1512" spans="13:18" hidden="1" x14ac:dyDescent="0.25">
      <c r="M1512" s="82"/>
      <c r="R1512" s="83"/>
    </row>
    <row r="1513" spans="13:18" hidden="1" x14ac:dyDescent="0.25">
      <c r="M1513" s="82"/>
      <c r="R1513" s="83"/>
    </row>
    <row r="1514" spans="13:18" hidden="1" x14ac:dyDescent="0.25">
      <c r="M1514" s="82"/>
      <c r="R1514" s="83"/>
    </row>
    <row r="1515" spans="13:18" hidden="1" x14ac:dyDescent="0.25">
      <c r="M1515" s="82"/>
      <c r="R1515" s="83"/>
    </row>
    <row r="1516" spans="13:18" hidden="1" x14ac:dyDescent="0.25">
      <c r="M1516" s="82"/>
      <c r="R1516" s="83"/>
    </row>
    <row r="1517" spans="13:18" hidden="1" x14ac:dyDescent="0.25">
      <c r="M1517" s="82"/>
      <c r="R1517" s="83"/>
    </row>
    <row r="1518" spans="13:18" hidden="1" x14ac:dyDescent="0.25">
      <c r="M1518" s="82"/>
      <c r="R1518" s="83"/>
    </row>
    <row r="1519" spans="13:18" hidden="1" x14ac:dyDescent="0.25">
      <c r="M1519" s="82"/>
      <c r="R1519" s="83"/>
    </row>
    <row r="1520" spans="13:18" hidden="1" x14ac:dyDescent="0.25">
      <c r="M1520" s="82"/>
      <c r="R1520" s="83"/>
    </row>
    <row r="1521" spans="13:18" hidden="1" x14ac:dyDescent="0.25">
      <c r="M1521" s="82"/>
      <c r="R1521" s="83"/>
    </row>
    <row r="1522" spans="13:18" hidden="1" x14ac:dyDescent="0.25">
      <c r="M1522" s="82"/>
      <c r="R1522" s="83"/>
    </row>
    <row r="1523" spans="13:18" hidden="1" x14ac:dyDescent="0.25">
      <c r="M1523" s="82"/>
      <c r="R1523" s="83"/>
    </row>
    <row r="1524" spans="13:18" hidden="1" x14ac:dyDescent="0.25">
      <c r="M1524" s="82"/>
      <c r="R1524" s="83"/>
    </row>
    <row r="1525" spans="13:18" hidden="1" x14ac:dyDescent="0.25">
      <c r="M1525" s="82"/>
      <c r="R1525" s="83"/>
    </row>
    <row r="1526" spans="13:18" hidden="1" x14ac:dyDescent="0.25">
      <c r="M1526" s="82"/>
      <c r="R1526" s="83"/>
    </row>
    <row r="1527" spans="13:18" hidden="1" x14ac:dyDescent="0.25">
      <c r="M1527" s="82"/>
      <c r="R1527" s="83"/>
    </row>
    <row r="1528" spans="13:18" hidden="1" x14ac:dyDescent="0.25">
      <c r="M1528" s="82"/>
      <c r="R1528" s="83"/>
    </row>
    <row r="1529" spans="13:18" hidden="1" x14ac:dyDescent="0.25">
      <c r="M1529" s="82"/>
      <c r="R1529" s="83"/>
    </row>
    <row r="1530" spans="13:18" hidden="1" x14ac:dyDescent="0.25">
      <c r="M1530" s="82"/>
      <c r="R1530" s="83"/>
    </row>
    <row r="1531" spans="13:18" hidden="1" x14ac:dyDescent="0.25">
      <c r="M1531" s="82"/>
      <c r="R1531" s="83"/>
    </row>
    <row r="1532" spans="13:18" hidden="1" x14ac:dyDescent="0.25">
      <c r="M1532" s="82"/>
      <c r="R1532" s="83"/>
    </row>
    <row r="1533" spans="13:18" hidden="1" x14ac:dyDescent="0.25">
      <c r="M1533" s="82"/>
      <c r="R1533" s="83"/>
    </row>
    <row r="1534" spans="13:18" hidden="1" x14ac:dyDescent="0.25">
      <c r="M1534" s="82"/>
      <c r="R1534" s="83"/>
    </row>
    <row r="1535" spans="13:18" hidden="1" x14ac:dyDescent="0.25">
      <c r="M1535" s="82"/>
      <c r="R1535" s="83"/>
    </row>
    <row r="1536" spans="13:18" hidden="1" x14ac:dyDescent="0.25">
      <c r="M1536" s="82"/>
      <c r="R1536" s="83"/>
    </row>
    <row r="1537" spans="13:18" hidden="1" x14ac:dyDescent="0.25">
      <c r="M1537" s="82"/>
      <c r="R1537" s="83"/>
    </row>
    <row r="1538" spans="13:18" hidden="1" x14ac:dyDescent="0.25">
      <c r="M1538" s="82"/>
      <c r="R1538" s="83"/>
    </row>
    <row r="1539" spans="13:18" hidden="1" x14ac:dyDescent="0.25">
      <c r="M1539" s="82"/>
      <c r="R1539" s="83"/>
    </row>
    <row r="1540" spans="13:18" hidden="1" x14ac:dyDescent="0.25">
      <c r="M1540" s="82"/>
      <c r="R1540" s="83"/>
    </row>
    <row r="1541" spans="13:18" hidden="1" x14ac:dyDescent="0.25">
      <c r="M1541" s="82"/>
      <c r="R1541" s="83"/>
    </row>
    <row r="1542" spans="13:18" hidden="1" x14ac:dyDescent="0.25">
      <c r="M1542" s="82"/>
      <c r="R1542" s="83"/>
    </row>
    <row r="1543" spans="13:18" hidden="1" x14ac:dyDescent="0.25">
      <c r="M1543" s="82"/>
      <c r="R1543" s="83"/>
    </row>
    <row r="1544" spans="13:18" hidden="1" x14ac:dyDescent="0.25">
      <c r="M1544" s="82"/>
      <c r="R1544" s="83"/>
    </row>
    <row r="1545" spans="13:18" hidden="1" x14ac:dyDescent="0.25">
      <c r="M1545" s="82"/>
      <c r="R1545" s="83"/>
    </row>
    <row r="1546" spans="13:18" hidden="1" x14ac:dyDescent="0.25">
      <c r="M1546" s="82"/>
      <c r="R1546" s="83"/>
    </row>
    <row r="1547" spans="13:18" hidden="1" x14ac:dyDescent="0.25">
      <c r="M1547" s="82"/>
      <c r="R1547" s="83"/>
    </row>
    <row r="1548" spans="13:18" hidden="1" x14ac:dyDescent="0.25">
      <c r="M1548" s="82"/>
      <c r="R1548" s="83"/>
    </row>
    <row r="1549" spans="13:18" hidden="1" x14ac:dyDescent="0.25">
      <c r="M1549" s="82"/>
      <c r="R1549" s="83"/>
    </row>
    <row r="1550" spans="13:18" hidden="1" x14ac:dyDescent="0.25">
      <c r="M1550" s="82"/>
      <c r="R1550" s="83"/>
    </row>
    <row r="1551" spans="13:18" hidden="1" x14ac:dyDescent="0.25">
      <c r="M1551" s="82"/>
      <c r="R1551" s="83"/>
    </row>
    <row r="1552" spans="13:18" hidden="1" x14ac:dyDescent="0.25">
      <c r="M1552" s="82"/>
      <c r="R1552" s="83"/>
    </row>
    <row r="1553" spans="13:18" hidden="1" x14ac:dyDescent="0.25">
      <c r="M1553" s="82"/>
      <c r="R1553" s="83"/>
    </row>
    <row r="1554" spans="13:18" hidden="1" x14ac:dyDescent="0.25">
      <c r="M1554" s="82"/>
      <c r="R1554" s="83"/>
    </row>
    <row r="1555" spans="13:18" hidden="1" x14ac:dyDescent="0.25">
      <c r="M1555" s="82"/>
      <c r="R1555" s="83"/>
    </row>
    <row r="1556" spans="13:18" hidden="1" x14ac:dyDescent="0.25">
      <c r="M1556" s="82"/>
      <c r="R1556" s="83"/>
    </row>
    <row r="1557" spans="13:18" hidden="1" x14ac:dyDescent="0.25">
      <c r="M1557" s="82"/>
      <c r="R1557" s="83"/>
    </row>
    <row r="1558" spans="13:18" hidden="1" x14ac:dyDescent="0.25">
      <c r="M1558" s="82"/>
      <c r="R1558" s="83"/>
    </row>
    <row r="1559" spans="13:18" hidden="1" x14ac:dyDescent="0.25">
      <c r="M1559" s="82"/>
      <c r="R1559" s="83"/>
    </row>
    <row r="1560" spans="13:18" hidden="1" x14ac:dyDescent="0.25">
      <c r="M1560" s="82"/>
      <c r="R1560" s="83"/>
    </row>
    <row r="1561" spans="13:18" hidden="1" x14ac:dyDescent="0.25">
      <c r="M1561" s="82"/>
      <c r="R1561" s="83"/>
    </row>
    <row r="1562" spans="13:18" hidden="1" x14ac:dyDescent="0.25">
      <c r="M1562" s="82"/>
      <c r="R1562" s="83"/>
    </row>
    <row r="1563" spans="13:18" hidden="1" x14ac:dyDescent="0.25">
      <c r="M1563" s="82"/>
      <c r="R1563" s="83"/>
    </row>
    <row r="1564" spans="13:18" hidden="1" x14ac:dyDescent="0.25">
      <c r="M1564" s="82"/>
      <c r="R1564" s="83"/>
    </row>
    <row r="1565" spans="13:18" hidden="1" x14ac:dyDescent="0.25">
      <c r="M1565" s="82"/>
      <c r="R1565" s="83"/>
    </row>
    <row r="1566" spans="13:18" hidden="1" x14ac:dyDescent="0.25">
      <c r="M1566" s="82"/>
      <c r="R1566" s="83"/>
    </row>
    <row r="1567" spans="13:18" hidden="1" x14ac:dyDescent="0.25">
      <c r="M1567" s="82"/>
      <c r="R1567" s="83"/>
    </row>
    <row r="1568" spans="13:18" hidden="1" x14ac:dyDescent="0.25">
      <c r="M1568" s="82"/>
      <c r="R1568" s="83"/>
    </row>
    <row r="1569" spans="13:18" hidden="1" x14ac:dyDescent="0.25">
      <c r="M1569" s="82"/>
      <c r="R1569" s="83"/>
    </row>
    <row r="1570" spans="13:18" hidden="1" x14ac:dyDescent="0.25">
      <c r="M1570" s="82"/>
      <c r="R1570" s="83"/>
    </row>
    <row r="1571" spans="13:18" hidden="1" x14ac:dyDescent="0.25">
      <c r="M1571" s="82"/>
      <c r="R1571" s="83"/>
    </row>
    <row r="1572" spans="13:18" hidden="1" x14ac:dyDescent="0.25">
      <c r="M1572" s="82"/>
      <c r="R1572" s="83"/>
    </row>
    <row r="1573" spans="13:18" hidden="1" x14ac:dyDescent="0.25">
      <c r="M1573" s="82"/>
      <c r="R1573" s="83"/>
    </row>
    <row r="1574" spans="13:18" hidden="1" x14ac:dyDescent="0.25">
      <c r="M1574" s="82"/>
      <c r="R1574" s="83"/>
    </row>
    <row r="1575" spans="13:18" hidden="1" x14ac:dyDescent="0.25">
      <c r="M1575" s="82"/>
      <c r="R1575" s="83"/>
    </row>
    <row r="1576" spans="13:18" hidden="1" x14ac:dyDescent="0.25">
      <c r="M1576" s="82"/>
      <c r="R1576" s="83"/>
    </row>
    <row r="1577" spans="13:18" hidden="1" x14ac:dyDescent="0.25">
      <c r="M1577" s="82"/>
      <c r="R1577" s="83"/>
    </row>
    <row r="1578" spans="13:18" hidden="1" x14ac:dyDescent="0.25">
      <c r="M1578" s="82"/>
      <c r="R1578" s="83"/>
    </row>
    <row r="1579" spans="13:18" hidden="1" x14ac:dyDescent="0.25">
      <c r="M1579" s="82"/>
      <c r="R1579" s="83"/>
    </row>
    <row r="1580" spans="13:18" hidden="1" x14ac:dyDescent="0.25">
      <c r="M1580" s="82"/>
      <c r="R1580" s="83"/>
    </row>
    <row r="1581" spans="13:18" hidden="1" x14ac:dyDescent="0.25">
      <c r="M1581" s="82"/>
      <c r="R1581" s="83"/>
    </row>
    <row r="1582" spans="13:18" hidden="1" x14ac:dyDescent="0.25">
      <c r="M1582" s="82"/>
      <c r="R1582" s="83"/>
    </row>
    <row r="1583" spans="13:18" hidden="1" x14ac:dyDescent="0.25">
      <c r="M1583" s="82"/>
      <c r="R1583" s="83"/>
    </row>
    <row r="1584" spans="13:18" hidden="1" x14ac:dyDescent="0.25">
      <c r="M1584" s="82"/>
      <c r="R1584" s="83"/>
    </row>
    <row r="1585" spans="13:18" hidden="1" x14ac:dyDescent="0.25">
      <c r="M1585" s="82"/>
      <c r="R1585" s="83"/>
    </row>
    <row r="1586" spans="13:18" hidden="1" x14ac:dyDescent="0.25">
      <c r="M1586" s="82"/>
      <c r="R1586" s="83"/>
    </row>
    <row r="1587" spans="13:18" hidden="1" x14ac:dyDescent="0.25">
      <c r="M1587" s="82"/>
      <c r="R1587" s="83"/>
    </row>
    <row r="1588" spans="13:18" hidden="1" x14ac:dyDescent="0.25">
      <c r="M1588" s="82"/>
      <c r="R1588" s="83"/>
    </row>
    <row r="1589" spans="13:18" hidden="1" x14ac:dyDescent="0.25">
      <c r="M1589" s="82"/>
      <c r="R1589" s="83"/>
    </row>
    <row r="1590" spans="13:18" hidden="1" x14ac:dyDescent="0.25">
      <c r="M1590" s="82"/>
      <c r="R1590" s="83"/>
    </row>
    <row r="1591" spans="13:18" hidden="1" x14ac:dyDescent="0.25">
      <c r="M1591" s="82"/>
      <c r="R1591" s="83"/>
    </row>
    <row r="1592" spans="13:18" hidden="1" x14ac:dyDescent="0.25">
      <c r="M1592" s="82"/>
      <c r="R1592" s="83"/>
    </row>
    <row r="1593" spans="13:18" hidden="1" x14ac:dyDescent="0.25">
      <c r="M1593" s="82"/>
      <c r="R1593" s="83"/>
    </row>
    <row r="1594" spans="13:18" hidden="1" x14ac:dyDescent="0.25">
      <c r="M1594" s="82"/>
      <c r="R1594" s="83"/>
    </row>
    <row r="1595" spans="13:18" hidden="1" x14ac:dyDescent="0.25">
      <c r="M1595" s="82"/>
      <c r="R1595" s="83"/>
    </row>
    <row r="1596" spans="13:18" hidden="1" x14ac:dyDescent="0.25">
      <c r="M1596" s="82"/>
      <c r="R1596" s="83"/>
    </row>
    <row r="1597" spans="13:18" hidden="1" x14ac:dyDescent="0.25">
      <c r="M1597" s="82"/>
      <c r="R1597" s="83"/>
    </row>
    <row r="1598" spans="13:18" hidden="1" x14ac:dyDescent="0.25">
      <c r="M1598" s="82"/>
      <c r="R1598" s="83"/>
    </row>
    <row r="1599" spans="13:18" hidden="1" x14ac:dyDescent="0.25">
      <c r="M1599" s="82"/>
      <c r="R1599" s="83"/>
    </row>
    <row r="1600" spans="13:18" hidden="1" x14ac:dyDescent="0.25">
      <c r="M1600" s="82"/>
      <c r="R1600" s="83"/>
    </row>
    <row r="1601" spans="13:18" hidden="1" x14ac:dyDescent="0.25">
      <c r="M1601" s="82"/>
      <c r="R1601" s="83"/>
    </row>
    <row r="1602" spans="13:18" hidden="1" x14ac:dyDescent="0.25">
      <c r="M1602" s="82"/>
      <c r="R1602" s="83"/>
    </row>
    <row r="1603" spans="13:18" hidden="1" x14ac:dyDescent="0.25">
      <c r="M1603" s="82"/>
      <c r="R1603" s="83"/>
    </row>
    <row r="1604" spans="13:18" hidden="1" x14ac:dyDescent="0.25">
      <c r="M1604" s="82"/>
      <c r="R1604" s="83"/>
    </row>
    <row r="1605" spans="13:18" hidden="1" x14ac:dyDescent="0.25">
      <c r="M1605" s="82"/>
      <c r="R1605" s="83"/>
    </row>
    <row r="1606" spans="13:18" hidden="1" x14ac:dyDescent="0.25">
      <c r="M1606" s="82"/>
      <c r="R1606" s="83"/>
    </row>
    <row r="1607" spans="13:18" hidden="1" x14ac:dyDescent="0.25">
      <c r="M1607" s="82"/>
      <c r="R1607" s="83"/>
    </row>
    <row r="1608" spans="13:18" hidden="1" x14ac:dyDescent="0.25">
      <c r="M1608" s="82"/>
      <c r="R1608" s="83"/>
    </row>
    <row r="1609" spans="13:18" hidden="1" x14ac:dyDescent="0.25">
      <c r="M1609" s="82"/>
      <c r="R1609" s="83"/>
    </row>
    <row r="1610" spans="13:18" hidden="1" x14ac:dyDescent="0.25">
      <c r="M1610" s="82"/>
      <c r="R1610" s="83"/>
    </row>
    <row r="1611" spans="13:18" hidden="1" x14ac:dyDescent="0.25">
      <c r="M1611" s="82"/>
      <c r="R1611" s="83"/>
    </row>
    <row r="1612" spans="13:18" hidden="1" x14ac:dyDescent="0.25">
      <c r="M1612" s="82"/>
      <c r="R1612" s="83"/>
    </row>
    <row r="1613" spans="13:18" hidden="1" x14ac:dyDescent="0.25">
      <c r="M1613" s="82"/>
      <c r="R1613" s="83"/>
    </row>
    <row r="1614" spans="13:18" hidden="1" x14ac:dyDescent="0.25">
      <c r="M1614" s="82"/>
      <c r="R1614" s="83"/>
    </row>
    <row r="1615" spans="13:18" hidden="1" x14ac:dyDescent="0.25">
      <c r="M1615" s="82"/>
      <c r="R1615" s="83"/>
    </row>
    <row r="1616" spans="13:18" hidden="1" x14ac:dyDescent="0.25">
      <c r="M1616" s="82"/>
      <c r="R1616" s="83"/>
    </row>
    <row r="1617" spans="13:18" hidden="1" x14ac:dyDescent="0.25">
      <c r="M1617" s="82"/>
      <c r="R1617" s="83"/>
    </row>
    <row r="1618" spans="13:18" hidden="1" x14ac:dyDescent="0.25">
      <c r="M1618" s="82"/>
      <c r="R1618" s="83"/>
    </row>
    <row r="1619" spans="13:18" hidden="1" x14ac:dyDescent="0.25">
      <c r="M1619" s="82"/>
      <c r="R1619" s="83"/>
    </row>
    <row r="1620" spans="13:18" hidden="1" x14ac:dyDescent="0.25">
      <c r="M1620" s="82"/>
      <c r="R1620" s="83"/>
    </row>
    <row r="1621" spans="13:18" hidden="1" x14ac:dyDescent="0.25">
      <c r="M1621" s="82"/>
      <c r="R1621" s="83"/>
    </row>
    <row r="1622" spans="13:18" hidden="1" x14ac:dyDescent="0.25">
      <c r="M1622" s="82"/>
      <c r="R1622" s="83"/>
    </row>
    <row r="1623" spans="13:18" hidden="1" x14ac:dyDescent="0.25">
      <c r="M1623" s="82"/>
      <c r="R1623" s="83"/>
    </row>
    <row r="1624" spans="13:18" hidden="1" x14ac:dyDescent="0.25">
      <c r="M1624" s="82"/>
      <c r="R1624" s="83"/>
    </row>
    <row r="1625" spans="13:18" hidden="1" x14ac:dyDescent="0.25">
      <c r="M1625" s="82"/>
      <c r="R1625" s="83"/>
    </row>
    <row r="1626" spans="13:18" hidden="1" x14ac:dyDescent="0.25">
      <c r="M1626" s="82"/>
      <c r="R1626" s="83"/>
    </row>
    <row r="1627" spans="13:18" hidden="1" x14ac:dyDescent="0.25">
      <c r="M1627" s="82"/>
      <c r="R1627" s="83"/>
    </row>
    <row r="1628" spans="13:18" hidden="1" x14ac:dyDescent="0.25">
      <c r="M1628" s="82"/>
      <c r="R1628" s="83"/>
    </row>
    <row r="1629" spans="13:18" hidden="1" x14ac:dyDescent="0.25">
      <c r="M1629" s="82"/>
      <c r="R1629" s="83"/>
    </row>
    <row r="1630" spans="13:18" hidden="1" x14ac:dyDescent="0.25">
      <c r="M1630" s="82"/>
      <c r="R1630" s="83"/>
    </row>
    <row r="1631" spans="13:18" hidden="1" x14ac:dyDescent="0.25">
      <c r="M1631" s="82"/>
      <c r="R1631" s="83"/>
    </row>
    <row r="1632" spans="13:18" hidden="1" x14ac:dyDescent="0.25">
      <c r="M1632" s="82"/>
      <c r="R1632" s="83"/>
    </row>
    <row r="1633" spans="13:18" hidden="1" x14ac:dyDescent="0.25">
      <c r="M1633" s="82"/>
      <c r="R1633" s="83"/>
    </row>
    <row r="1634" spans="13:18" hidden="1" x14ac:dyDescent="0.25">
      <c r="M1634" s="82"/>
      <c r="R1634" s="83"/>
    </row>
    <row r="1635" spans="13:18" hidden="1" x14ac:dyDescent="0.25">
      <c r="M1635" s="82"/>
      <c r="R1635" s="83"/>
    </row>
    <row r="1636" spans="13:18" hidden="1" x14ac:dyDescent="0.25">
      <c r="M1636" s="82"/>
      <c r="R1636" s="83"/>
    </row>
    <row r="1637" spans="13:18" hidden="1" x14ac:dyDescent="0.25">
      <c r="M1637" s="82"/>
      <c r="R1637" s="83"/>
    </row>
    <row r="1638" spans="13:18" hidden="1" x14ac:dyDescent="0.25">
      <c r="M1638" s="82"/>
      <c r="R1638" s="83"/>
    </row>
    <row r="1639" spans="13:18" hidden="1" x14ac:dyDescent="0.25">
      <c r="M1639" s="82"/>
      <c r="R1639" s="83"/>
    </row>
    <row r="1640" spans="13:18" hidden="1" x14ac:dyDescent="0.25">
      <c r="M1640" s="82"/>
      <c r="R1640" s="83"/>
    </row>
    <row r="1641" spans="13:18" hidden="1" x14ac:dyDescent="0.25">
      <c r="M1641" s="82"/>
      <c r="R1641" s="83"/>
    </row>
    <row r="1642" spans="13:18" hidden="1" x14ac:dyDescent="0.25">
      <c r="M1642" s="82"/>
      <c r="R1642" s="83"/>
    </row>
    <row r="1643" spans="13:18" hidden="1" x14ac:dyDescent="0.25">
      <c r="M1643" s="82"/>
      <c r="R1643" s="83"/>
    </row>
    <row r="1644" spans="13:18" hidden="1" x14ac:dyDescent="0.25">
      <c r="M1644" s="82"/>
      <c r="R1644" s="83"/>
    </row>
    <row r="1645" spans="13:18" hidden="1" x14ac:dyDescent="0.25">
      <c r="M1645" s="82"/>
      <c r="R1645" s="83"/>
    </row>
    <row r="1646" spans="13:18" hidden="1" x14ac:dyDescent="0.25">
      <c r="M1646" s="82"/>
      <c r="R1646" s="83"/>
    </row>
    <row r="1647" spans="13:18" hidden="1" x14ac:dyDescent="0.25">
      <c r="M1647" s="82"/>
      <c r="R1647" s="83"/>
    </row>
    <row r="1648" spans="13:18" hidden="1" x14ac:dyDescent="0.25">
      <c r="M1648" s="82"/>
      <c r="R1648" s="83"/>
    </row>
    <row r="1649" spans="13:18" hidden="1" x14ac:dyDescent="0.25">
      <c r="M1649" s="82"/>
      <c r="R1649" s="83"/>
    </row>
    <row r="1650" spans="13:18" hidden="1" x14ac:dyDescent="0.25">
      <c r="M1650" s="82"/>
      <c r="R1650" s="83"/>
    </row>
    <row r="1651" spans="13:18" hidden="1" x14ac:dyDescent="0.25">
      <c r="M1651" s="82"/>
      <c r="R1651" s="83"/>
    </row>
    <row r="1652" spans="13:18" hidden="1" x14ac:dyDescent="0.25">
      <c r="M1652" s="82"/>
      <c r="R1652" s="83"/>
    </row>
    <row r="1653" spans="13:18" hidden="1" x14ac:dyDescent="0.25">
      <c r="M1653" s="82"/>
      <c r="R1653" s="83"/>
    </row>
    <row r="1654" spans="13:18" hidden="1" x14ac:dyDescent="0.25">
      <c r="M1654" s="82"/>
      <c r="R1654" s="83"/>
    </row>
    <row r="1655" spans="13:18" hidden="1" x14ac:dyDescent="0.25">
      <c r="M1655" s="82"/>
      <c r="R1655" s="83"/>
    </row>
    <row r="1656" spans="13:18" hidden="1" x14ac:dyDescent="0.25">
      <c r="M1656" s="82"/>
      <c r="R1656" s="83"/>
    </row>
    <row r="1657" spans="13:18" hidden="1" x14ac:dyDescent="0.25">
      <c r="M1657" s="82"/>
      <c r="R1657" s="83"/>
    </row>
    <row r="1658" spans="13:18" hidden="1" x14ac:dyDescent="0.25">
      <c r="M1658" s="82"/>
      <c r="R1658" s="83"/>
    </row>
    <row r="1659" spans="13:18" hidden="1" x14ac:dyDescent="0.25">
      <c r="M1659" s="82"/>
      <c r="R1659" s="83"/>
    </row>
    <row r="1660" spans="13:18" hidden="1" x14ac:dyDescent="0.25">
      <c r="M1660" s="82"/>
      <c r="R1660" s="83"/>
    </row>
    <row r="1661" spans="13:18" hidden="1" x14ac:dyDescent="0.25">
      <c r="M1661" s="82"/>
      <c r="R1661" s="83"/>
    </row>
    <row r="1662" spans="13:18" hidden="1" x14ac:dyDescent="0.25">
      <c r="M1662" s="82"/>
      <c r="R1662" s="83"/>
    </row>
    <row r="1663" spans="13:18" hidden="1" x14ac:dyDescent="0.25">
      <c r="M1663" s="82"/>
      <c r="R1663" s="83"/>
    </row>
    <row r="1664" spans="13:18" hidden="1" x14ac:dyDescent="0.25">
      <c r="M1664" s="82"/>
      <c r="R1664" s="83"/>
    </row>
    <row r="1665" spans="13:18" hidden="1" x14ac:dyDescent="0.25">
      <c r="M1665" s="82"/>
      <c r="R1665" s="83"/>
    </row>
    <row r="1666" spans="13:18" hidden="1" x14ac:dyDescent="0.25">
      <c r="M1666" s="82"/>
      <c r="R1666" s="83"/>
    </row>
    <row r="1667" spans="13:18" hidden="1" x14ac:dyDescent="0.25">
      <c r="M1667" s="82"/>
      <c r="R1667" s="83"/>
    </row>
    <row r="1668" spans="13:18" hidden="1" x14ac:dyDescent="0.25">
      <c r="M1668" s="82"/>
      <c r="R1668" s="83"/>
    </row>
    <row r="1669" spans="13:18" hidden="1" x14ac:dyDescent="0.25">
      <c r="M1669" s="82"/>
      <c r="R1669" s="83"/>
    </row>
    <row r="1670" spans="13:18" hidden="1" x14ac:dyDescent="0.25">
      <c r="M1670" s="82"/>
      <c r="R1670" s="83"/>
    </row>
    <row r="1671" spans="13:18" hidden="1" x14ac:dyDescent="0.25">
      <c r="M1671" s="82"/>
      <c r="R1671" s="83"/>
    </row>
    <row r="1672" spans="13:18" hidden="1" x14ac:dyDescent="0.25">
      <c r="M1672" s="82"/>
      <c r="R1672" s="83"/>
    </row>
    <row r="1673" spans="13:18" hidden="1" x14ac:dyDescent="0.25">
      <c r="M1673" s="82"/>
      <c r="R1673" s="83"/>
    </row>
    <row r="1674" spans="13:18" hidden="1" x14ac:dyDescent="0.25">
      <c r="M1674" s="82"/>
      <c r="R1674" s="83"/>
    </row>
    <row r="1675" spans="13:18" hidden="1" x14ac:dyDescent="0.25">
      <c r="M1675" s="82"/>
      <c r="R1675" s="83"/>
    </row>
    <row r="1676" spans="13:18" hidden="1" x14ac:dyDescent="0.25">
      <c r="M1676" s="82"/>
      <c r="R1676" s="83"/>
    </row>
    <row r="1677" spans="13:18" hidden="1" x14ac:dyDescent="0.25">
      <c r="M1677" s="82"/>
      <c r="R1677" s="83"/>
    </row>
    <row r="1678" spans="13:18" hidden="1" x14ac:dyDescent="0.25">
      <c r="M1678" s="82"/>
      <c r="R1678" s="83"/>
    </row>
    <row r="1679" spans="13:18" hidden="1" x14ac:dyDescent="0.25">
      <c r="M1679" s="82"/>
      <c r="R1679" s="83"/>
    </row>
    <row r="1680" spans="13:18" hidden="1" x14ac:dyDescent="0.25">
      <c r="M1680" s="82"/>
      <c r="R1680" s="83"/>
    </row>
    <row r="1681" spans="13:18" hidden="1" x14ac:dyDescent="0.25">
      <c r="M1681" s="82"/>
      <c r="R1681" s="83"/>
    </row>
    <row r="1682" spans="13:18" hidden="1" x14ac:dyDescent="0.25">
      <c r="M1682" s="82"/>
      <c r="R1682" s="83"/>
    </row>
    <row r="1683" spans="13:18" hidden="1" x14ac:dyDescent="0.25">
      <c r="M1683" s="82"/>
      <c r="R1683" s="83"/>
    </row>
    <row r="1684" spans="13:18" hidden="1" x14ac:dyDescent="0.25">
      <c r="M1684" s="82"/>
      <c r="R1684" s="83"/>
    </row>
    <row r="1685" spans="13:18" hidden="1" x14ac:dyDescent="0.25">
      <c r="M1685" s="82"/>
      <c r="R1685" s="83"/>
    </row>
    <row r="1686" spans="13:18" hidden="1" x14ac:dyDescent="0.25">
      <c r="M1686" s="82"/>
      <c r="R1686" s="83"/>
    </row>
    <row r="1687" spans="13:18" hidden="1" x14ac:dyDescent="0.25">
      <c r="M1687" s="82"/>
      <c r="R1687" s="83"/>
    </row>
    <row r="1688" spans="13:18" hidden="1" x14ac:dyDescent="0.25">
      <c r="M1688" s="82"/>
      <c r="R1688" s="83"/>
    </row>
    <row r="1689" spans="13:18" hidden="1" x14ac:dyDescent="0.25">
      <c r="M1689" s="82"/>
      <c r="R1689" s="83"/>
    </row>
    <row r="1690" spans="13:18" hidden="1" x14ac:dyDescent="0.25">
      <c r="M1690" s="82"/>
      <c r="R1690" s="83"/>
    </row>
    <row r="1691" spans="13:18" hidden="1" x14ac:dyDescent="0.25">
      <c r="M1691" s="82"/>
      <c r="R1691" s="83"/>
    </row>
    <row r="1692" spans="13:18" hidden="1" x14ac:dyDescent="0.25">
      <c r="M1692" s="82"/>
      <c r="R1692" s="83"/>
    </row>
    <row r="1693" spans="13:18" hidden="1" x14ac:dyDescent="0.25">
      <c r="M1693" s="82"/>
      <c r="R1693" s="83"/>
    </row>
    <row r="1694" spans="13:18" hidden="1" x14ac:dyDescent="0.25">
      <c r="M1694" s="82"/>
      <c r="R1694" s="83"/>
    </row>
    <row r="1695" spans="13:18" hidden="1" x14ac:dyDescent="0.25">
      <c r="M1695" s="82"/>
      <c r="R1695" s="83"/>
    </row>
    <row r="1696" spans="13:18" hidden="1" x14ac:dyDescent="0.25">
      <c r="M1696" s="82"/>
      <c r="R1696" s="83"/>
    </row>
    <row r="1697" spans="13:18" hidden="1" x14ac:dyDescent="0.25">
      <c r="M1697" s="82"/>
      <c r="R1697" s="83"/>
    </row>
    <row r="1698" spans="13:18" hidden="1" x14ac:dyDescent="0.25">
      <c r="M1698" s="82"/>
      <c r="R1698" s="83"/>
    </row>
    <row r="1699" spans="13:18" hidden="1" x14ac:dyDescent="0.25">
      <c r="M1699" s="82"/>
      <c r="R1699" s="83"/>
    </row>
    <row r="1700" spans="13:18" hidden="1" x14ac:dyDescent="0.25">
      <c r="M1700" s="82"/>
      <c r="R1700" s="83"/>
    </row>
    <row r="1701" spans="13:18" hidden="1" x14ac:dyDescent="0.25">
      <c r="M1701" s="82"/>
      <c r="R1701" s="83"/>
    </row>
    <row r="1702" spans="13:18" hidden="1" x14ac:dyDescent="0.25">
      <c r="M1702" s="82"/>
      <c r="R1702" s="83"/>
    </row>
    <row r="1703" spans="13:18" hidden="1" x14ac:dyDescent="0.25">
      <c r="M1703" s="82"/>
      <c r="R1703" s="83"/>
    </row>
    <row r="1704" spans="13:18" hidden="1" x14ac:dyDescent="0.25">
      <c r="M1704" s="82"/>
      <c r="R1704" s="83"/>
    </row>
    <row r="1705" spans="13:18" hidden="1" x14ac:dyDescent="0.25">
      <c r="M1705" s="82"/>
      <c r="R1705" s="83"/>
    </row>
    <row r="1706" spans="13:18" hidden="1" x14ac:dyDescent="0.25">
      <c r="M1706" s="82"/>
      <c r="R1706" s="83"/>
    </row>
    <row r="1707" spans="13:18" hidden="1" x14ac:dyDescent="0.25">
      <c r="M1707" s="82"/>
      <c r="R1707" s="83"/>
    </row>
    <row r="1708" spans="13:18" hidden="1" x14ac:dyDescent="0.25">
      <c r="M1708" s="82"/>
      <c r="R1708" s="83"/>
    </row>
    <row r="1709" spans="13:18" hidden="1" x14ac:dyDescent="0.25">
      <c r="M1709" s="82"/>
      <c r="R1709" s="83"/>
    </row>
    <row r="1710" spans="13:18" hidden="1" x14ac:dyDescent="0.25">
      <c r="M1710" s="82"/>
      <c r="R1710" s="83"/>
    </row>
    <row r="1711" spans="13:18" hidden="1" x14ac:dyDescent="0.25">
      <c r="M1711" s="82"/>
      <c r="R1711" s="83"/>
    </row>
    <row r="1712" spans="13:18" hidden="1" x14ac:dyDescent="0.25">
      <c r="M1712" s="82"/>
      <c r="R1712" s="83"/>
    </row>
    <row r="1713" spans="13:18" hidden="1" x14ac:dyDescent="0.25">
      <c r="M1713" s="82"/>
      <c r="R1713" s="83"/>
    </row>
    <row r="1714" spans="13:18" hidden="1" x14ac:dyDescent="0.25">
      <c r="M1714" s="82"/>
      <c r="R1714" s="83"/>
    </row>
    <row r="1715" spans="13:18" hidden="1" x14ac:dyDescent="0.25">
      <c r="M1715" s="82"/>
      <c r="R1715" s="83"/>
    </row>
    <row r="1716" spans="13:18" hidden="1" x14ac:dyDescent="0.25">
      <c r="M1716" s="82"/>
      <c r="R1716" s="83"/>
    </row>
    <row r="1717" spans="13:18" hidden="1" x14ac:dyDescent="0.25">
      <c r="M1717" s="82"/>
      <c r="R1717" s="83"/>
    </row>
    <row r="1718" spans="13:18" hidden="1" x14ac:dyDescent="0.25">
      <c r="M1718" s="82"/>
      <c r="R1718" s="83"/>
    </row>
    <row r="1719" spans="13:18" hidden="1" x14ac:dyDescent="0.25">
      <c r="M1719" s="82"/>
      <c r="R1719" s="83"/>
    </row>
    <row r="1720" spans="13:18" hidden="1" x14ac:dyDescent="0.25">
      <c r="M1720" s="82"/>
      <c r="R1720" s="83"/>
    </row>
    <row r="1721" spans="13:18" hidden="1" x14ac:dyDescent="0.25">
      <c r="M1721" s="82"/>
      <c r="R1721" s="83"/>
    </row>
    <row r="1722" spans="13:18" hidden="1" x14ac:dyDescent="0.25">
      <c r="M1722" s="82"/>
      <c r="R1722" s="83"/>
    </row>
    <row r="1723" spans="13:18" hidden="1" x14ac:dyDescent="0.25">
      <c r="M1723" s="82"/>
      <c r="R1723" s="83"/>
    </row>
    <row r="1724" spans="13:18" hidden="1" x14ac:dyDescent="0.25">
      <c r="M1724" s="82"/>
      <c r="R1724" s="83"/>
    </row>
    <row r="1725" spans="13:18" hidden="1" x14ac:dyDescent="0.25">
      <c r="M1725" s="82"/>
      <c r="R1725" s="83"/>
    </row>
    <row r="1726" spans="13:18" hidden="1" x14ac:dyDescent="0.25">
      <c r="M1726" s="82"/>
      <c r="R1726" s="83"/>
    </row>
    <row r="1727" spans="13:18" hidden="1" x14ac:dyDescent="0.25">
      <c r="M1727" s="82"/>
      <c r="R1727" s="83"/>
    </row>
    <row r="1728" spans="13:18" hidden="1" x14ac:dyDescent="0.25">
      <c r="M1728" s="82"/>
      <c r="R1728" s="83"/>
    </row>
    <row r="1729" spans="13:18" hidden="1" x14ac:dyDescent="0.25">
      <c r="M1729" s="82"/>
      <c r="R1729" s="83"/>
    </row>
    <row r="1730" spans="13:18" hidden="1" x14ac:dyDescent="0.25">
      <c r="M1730" s="82"/>
      <c r="R1730" s="83"/>
    </row>
    <row r="1731" spans="13:18" hidden="1" x14ac:dyDescent="0.25">
      <c r="M1731" s="82"/>
      <c r="R1731" s="83"/>
    </row>
    <row r="1732" spans="13:18" hidden="1" x14ac:dyDescent="0.25">
      <c r="M1732" s="82"/>
      <c r="R1732" s="83"/>
    </row>
    <row r="1733" spans="13:18" hidden="1" x14ac:dyDescent="0.25">
      <c r="M1733" s="82"/>
      <c r="R1733" s="83"/>
    </row>
    <row r="1734" spans="13:18" hidden="1" x14ac:dyDescent="0.25">
      <c r="M1734" s="82"/>
      <c r="R1734" s="83"/>
    </row>
    <row r="1735" spans="13:18" hidden="1" x14ac:dyDescent="0.25">
      <c r="M1735" s="82"/>
      <c r="R1735" s="83"/>
    </row>
    <row r="1736" spans="13:18" hidden="1" x14ac:dyDescent="0.25">
      <c r="M1736" s="82"/>
      <c r="R1736" s="83"/>
    </row>
    <row r="1737" spans="13:18" hidden="1" x14ac:dyDescent="0.25">
      <c r="M1737" s="82"/>
      <c r="R1737" s="83"/>
    </row>
    <row r="1738" spans="13:18" hidden="1" x14ac:dyDescent="0.25">
      <c r="M1738" s="82"/>
      <c r="R1738" s="83"/>
    </row>
    <row r="1739" spans="13:18" hidden="1" x14ac:dyDescent="0.25">
      <c r="M1739" s="82"/>
      <c r="R1739" s="83"/>
    </row>
    <row r="1740" spans="13:18" hidden="1" x14ac:dyDescent="0.25">
      <c r="M1740" s="82"/>
      <c r="R1740" s="83"/>
    </row>
    <row r="1741" spans="13:18" hidden="1" x14ac:dyDescent="0.25">
      <c r="M1741" s="82"/>
      <c r="R1741" s="83"/>
    </row>
    <row r="1742" spans="13:18" hidden="1" x14ac:dyDescent="0.25">
      <c r="M1742" s="82"/>
      <c r="R1742" s="83"/>
    </row>
    <row r="1743" spans="13:18" hidden="1" x14ac:dyDescent="0.25">
      <c r="M1743" s="82"/>
      <c r="R1743" s="83"/>
    </row>
    <row r="1744" spans="13:18" hidden="1" x14ac:dyDescent="0.25">
      <c r="M1744" s="82"/>
      <c r="R1744" s="83"/>
    </row>
    <row r="1745" spans="13:18" hidden="1" x14ac:dyDescent="0.25">
      <c r="M1745" s="82"/>
      <c r="R1745" s="83"/>
    </row>
    <row r="1746" spans="13:18" hidden="1" x14ac:dyDescent="0.25">
      <c r="M1746" s="82"/>
      <c r="R1746" s="83"/>
    </row>
    <row r="1747" spans="13:18" hidden="1" x14ac:dyDescent="0.25">
      <c r="M1747" s="82"/>
      <c r="R1747" s="83"/>
    </row>
    <row r="1748" spans="13:18" hidden="1" x14ac:dyDescent="0.25">
      <c r="M1748" s="82"/>
      <c r="R1748" s="83"/>
    </row>
    <row r="1749" spans="13:18" hidden="1" x14ac:dyDescent="0.25">
      <c r="M1749" s="82"/>
      <c r="R1749" s="83"/>
    </row>
    <row r="1750" spans="13:18" hidden="1" x14ac:dyDescent="0.25">
      <c r="M1750" s="82"/>
      <c r="R1750" s="83"/>
    </row>
    <row r="1751" spans="13:18" hidden="1" x14ac:dyDescent="0.25">
      <c r="M1751" s="82"/>
      <c r="R1751" s="83"/>
    </row>
    <row r="1752" spans="13:18" hidden="1" x14ac:dyDescent="0.25">
      <c r="M1752" s="82"/>
      <c r="R1752" s="83"/>
    </row>
    <row r="1753" spans="13:18" hidden="1" x14ac:dyDescent="0.25">
      <c r="M1753" s="82"/>
      <c r="R1753" s="83"/>
    </row>
    <row r="1754" spans="13:18" hidden="1" x14ac:dyDescent="0.25">
      <c r="M1754" s="82"/>
      <c r="R1754" s="83"/>
    </row>
    <row r="1755" spans="13:18" hidden="1" x14ac:dyDescent="0.25">
      <c r="M1755" s="82"/>
      <c r="R1755" s="83"/>
    </row>
    <row r="1756" spans="13:18" hidden="1" x14ac:dyDescent="0.25">
      <c r="M1756" s="82"/>
      <c r="R1756" s="83"/>
    </row>
    <row r="1757" spans="13:18" hidden="1" x14ac:dyDescent="0.25">
      <c r="M1757" s="82"/>
      <c r="R1757" s="83"/>
    </row>
    <row r="1758" spans="13:18" hidden="1" x14ac:dyDescent="0.25">
      <c r="M1758" s="82"/>
      <c r="R1758" s="83"/>
    </row>
    <row r="1759" spans="13:18" hidden="1" x14ac:dyDescent="0.25">
      <c r="M1759" s="82"/>
      <c r="R1759" s="83"/>
    </row>
    <row r="1760" spans="13:18" hidden="1" x14ac:dyDescent="0.25">
      <c r="M1760" s="82"/>
      <c r="R1760" s="83"/>
    </row>
    <row r="1761" spans="13:18" hidden="1" x14ac:dyDescent="0.25">
      <c r="M1761" s="82"/>
      <c r="R1761" s="83"/>
    </row>
    <row r="1762" spans="13:18" hidden="1" x14ac:dyDescent="0.25">
      <c r="M1762" s="82"/>
      <c r="R1762" s="83"/>
    </row>
    <row r="1763" spans="13:18" hidden="1" x14ac:dyDescent="0.25">
      <c r="M1763" s="82"/>
      <c r="R1763" s="83"/>
    </row>
    <row r="1764" spans="13:18" hidden="1" x14ac:dyDescent="0.25">
      <c r="M1764" s="82"/>
      <c r="R1764" s="83"/>
    </row>
    <row r="1765" spans="13:18" hidden="1" x14ac:dyDescent="0.25">
      <c r="M1765" s="82"/>
      <c r="R1765" s="83"/>
    </row>
    <row r="1766" spans="13:18" hidden="1" x14ac:dyDescent="0.25">
      <c r="M1766" s="82"/>
      <c r="R1766" s="83"/>
    </row>
    <row r="1767" spans="13:18" hidden="1" x14ac:dyDescent="0.25">
      <c r="M1767" s="82"/>
      <c r="R1767" s="83"/>
    </row>
    <row r="1768" spans="13:18" hidden="1" x14ac:dyDescent="0.25">
      <c r="M1768" s="82"/>
      <c r="R1768" s="83"/>
    </row>
    <row r="1769" spans="13:18" hidden="1" x14ac:dyDescent="0.25">
      <c r="M1769" s="82"/>
      <c r="R1769" s="83"/>
    </row>
    <row r="1770" spans="13:18" hidden="1" x14ac:dyDescent="0.25">
      <c r="M1770" s="82"/>
      <c r="R1770" s="83"/>
    </row>
    <row r="1771" spans="13:18" hidden="1" x14ac:dyDescent="0.25">
      <c r="M1771" s="82"/>
      <c r="R1771" s="83"/>
    </row>
    <row r="1772" spans="13:18" hidden="1" x14ac:dyDescent="0.25">
      <c r="M1772" s="82"/>
      <c r="R1772" s="83"/>
    </row>
    <row r="1773" spans="13:18" hidden="1" x14ac:dyDescent="0.25">
      <c r="M1773" s="82"/>
      <c r="R1773" s="83"/>
    </row>
    <row r="1774" spans="13:18" hidden="1" x14ac:dyDescent="0.25">
      <c r="M1774" s="82"/>
      <c r="R1774" s="83"/>
    </row>
    <row r="1775" spans="13:18" hidden="1" x14ac:dyDescent="0.25">
      <c r="M1775" s="82"/>
      <c r="R1775" s="83"/>
    </row>
    <row r="1776" spans="13:18" hidden="1" x14ac:dyDescent="0.25">
      <c r="M1776" s="82"/>
      <c r="R1776" s="83"/>
    </row>
    <row r="1777" spans="13:18" hidden="1" x14ac:dyDescent="0.25">
      <c r="M1777" s="82"/>
      <c r="R1777" s="83"/>
    </row>
    <row r="1778" spans="13:18" hidden="1" x14ac:dyDescent="0.25">
      <c r="M1778" s="82"/>
      <c r="R1778" s="83"/>
    </row>
    <row r="1779" spans="13:18" hidden="1" x14ac:dyDescent="0.25">
      <c r="M1779" s="82"/>
      <c r="R1779" s="83"/>
    </row>
    <row r="1780" spans="13:18" hidden="1" x14ac:dyDescent="0.25">
      <c r="M1780" s="82"/>
      <c r="R1780" s="83"/>
    </row>
    <row r="1781" spans="13:18" hidden="1" x14ac:dyDescent="0.25">
      <c r="M1781" s="82"/>
      <c r="R1781" s="83"/>
    </row>
    <row r="1782" spans="13:18" hidden="1" x14ac:dyDescent="0.25">
      <c r="M1782" s="82"/>
      <c r="R1782" s="83"/>
    </row>
    <row r="1783" spans="13:18" hidden="1" x14ac:dyDescent="0.25">
      <c r="M1783" s="82"/>
      <c r="R1783" s="83"/>
    </row>
    <row r="1784" spans="13:18" hidden="1" x14ac:dyDescent="0.25">
      <c r="M1784" s="82"/>
      <c r="R1784" s="83"/>
    </row>
    <row r="1785" spans="13:18" hidden="1" x14ac:dyDescent="0.25">
      <c r="M1785" s="82"/>
      <c r="R1785" s="83"/>
    </row>
    <row r="1786" spans="13:18" hidden="1" x14ac:dyDescent="0.25">
      <c r="M1786" s="82"/>
      <c r="R1786" s="83"/>
    </row>
    <row r="1787" spans="13:18" hidden="1" x14ac:dyDescent="0.25">
      <c r="M1787" s="82"/>
      <c r="R1787" s="83"/>
    </row>
    <row r="1788" spans="13:18" hidden="1" x14ac:dyDescent="0.25">
      <c r="M1788" s="82"/>
      <c r="R1788" s="83"/>
    </row>
    <row r="1789" spans="13:18" hidden="1" x14ac:dyDescent="0.25">
      <c r="M1789" s="82"/>
      <c r="R1789" s="83"/>
    </row>
    <row r="1790" spans="13:18" hidden="1" x14ac:dyDescent="0.25">
      <c r="M1790" s="82"/>
      <c r="R1790" s="83"/>
    </row>
    <row r="1791" spans="13:18" hidden="1" x14ac:dyDescent="0.25">
      <c r="M1791" s="82"/>
      <c r="R1791" s="83"/>
    </row>
    <row r="1792" spans="13:18" hidden="1" x14ac:dyDescent="0.25">
      <c r="M1792" s="82"/>
      <c r="R1792" s="83"/>
    </row>
    <row r="1793" spans="13:18" hidden="1" x14ac:dyDescent="0.25">
      <c r="M1793" s="82"/>
      <c r="R1793" s="83"/>
    </row>
    <row r="1794" spans="13:18" hidden="1" x14ac:dyDescent="0.25">
      <c r="M1794" s="82"/>
      <c r="R1794" s="83"/>
    </row>
    <row r="1795" spans="13:18" hidden="1" x14ac:dyDescent="0.25">
      <c r="M1795" s="82"/>
      <c r="R1795" s="83"/>
    </row>
    <row r="1796" spans="13:18" hidden="1" x14ac:dyDescent="0.25">
      <c r="M1796" s="82"/>
      <c r="R1796" s="83"/>
    </row>
    <row r="1797" spans="13:18" hidden="1" x14ac:dyDescent="0.25">
      <c r="M1797" s="82"/>
      <c r="R1797" s="83"/>
    </row>
    <row r="1798" spans="13:18" hidden="1" x14ac:dyDescent="0.25">
      <c r="M1798" s="82"/>
      <c r="R1798" s="83"/>
    </row>
    <row r="1799" spans="13:18" hidden="1" x14ac:dyDescent="0.25">
      <c r="M1799" s="82"/>
      <c r="R1799" s="83"/>
    </row>
    <row r="1800" spans="13:18" hidden="1" x14ac:dyDescent="0.25">
      <c r="M1800" s="82"/>
      <c r="R1800" s="83"/>
    </row>
    <row r="1801" spans="13:18" hidden="1" x14ac:dyDescent="0.25">
      <c r="M1801" s="82"/>
      <c r="R1801" s="83"/>
    </row>
    <row r="1802" spans="13:18" hidden="1" x14ac:dyDescent="0.25">
      <c r="M1802" s="82"/>
      <c r="R1802" s="83"/>
    </row>
    <row r="1803" spans="13:18" hidden="1" x14ac:dyDescent="0.25">
      <c r="M1803" s="82"/>
      <c r="R1803" s="83"/>
    </row>
    <row r="1804" spans="13:18" hidden="1" x14ac:dyDescent="0.25">
      <c r="M1804" s="82"/>
      <c r="R1804" s="83"/>
    </row>
    <row r="1805" spans="13:18" hidden="1" x14ac:dyDescent="0.25">
      <c r="M1805" s="82"/>
      <c r="R1805" s="83"/>
    </row>
    <row r="1806" spans="13:18" hidden="1" x14ac:dyDescent="0.25">
      <c r="M1806" s="82"/>
      <c r="R1806" s="83"/>
    </row>
    <row r="1807" spans="13:18" hidden="1" x14ac:dyDescent="0.25">
      <c r="M1807" s="82"/>
      <c r="R1807" s="83"/>
    </row>
    <row r="1808" spans="13:18" hidden="1" x14ac:dyDescent="0.25">
      <c r="M1808" s="82"/>
      <c r="R1808" s="83"/>
    </row>
    <row r="1809" spans="13:18" hidden="1" x14ac:dyDescent="0.25">
      <c r="M1809" s="82"/>
      <c r="R1809" s="83"/>
    </row>
    <row r="1810" spans="13:18" hidden="1" x14ac:dyDescent="0.25">
      <c r="M1810" s="82"/>
      <c r="R1810" s="83"/>
    </row>
    <row r="1811" spans="13:18" hidden="1" x14ac:dyDescent="0.25">
      <c r="M1811" s="82"/>
      <c r="R1811" s="83"/>
    </row>
    <row r="1812" spans="13:18" hidden="1" x14ac:dyDescent="0.25">
      <c r="M1812" s="82"/>
      <c r="R1812" s="83"/>
    </row>
    <row r="1813" spans="13:18" hidden="1" x14ac:dyDescent="0.25">
      <c r="M1813" s="82"/>
      <c r="R1813" s="83"/>
    </row>
    <row r="1814" spans="13:18" hidden="1" x14ac:dyDescent="0.25">
      <c r="M1814" s="82"/>
      <c r="R1814" s="83"/>
    </row>
    <row r="1815" spans="13:18" hidden="1" x14ac:dyDescent="0.25">
      <c r="M1815" s="82"/>
      <c r="R1815" s="83"/>
    </row>
    <row r="1816" spans="13:18" hidden="1" x14ac:dyDescent="0.25">
      <c r="M1816" s="82"/>
      <c r="R1816" s="83"/>
    </row>
    <row r="1817" spans="13:18" hidden="1" x14ac:dyDescent="0.25">
      <c r="M1817" s="82"/>
      <c r="R1817" s="83"/>
    </row>
    <row r="1818" spans="13:18" hidden="1" x14ac:dyDescent="0.25">
      <c r="M1818" s="82"/>
      <c r="R1818" s="83"/>
    </row>
    <row r="1819" spans="13:18" hidden="1" x14ac:dyDescent="0.25">
      <c r="M1819" s="82"/>
      <c r="R1819" s="83"/>
    </row>
    <row r="1820" spans="13:18" hidden="1" x14ac:dyDescent="0.25">
      <c r="M1820" s="82"/>
      <c r="R1820" s="83"/>
    </row>
    <row r="1821" spans="13:18" hidden="1" x14ac:dyDescent="0.25">
      <c r="M1821" s="82"/>
      <c r="R1821" s="83"/>
    </row>
    <row r="1822" spans="13:18" hidden="1" x14ac:dyDescent="0.25">
      <c r="M1822" s="82"/>
      <c r="R1822" s="83"/>
    </row>
    <row r="1823" spans="13:18" hidden="1" x14ac:dyDescent="0.25">
      <c r="M1823" s="82"/>
      <c r="R1823" s="83"/>
    </row>
    <row r="1824" spans="13:18" hidden="1" x14ac:dyDescent="0.25">
      <c r="M1824" s="82"/>
      <c r="R1824" s="83"/>
    </row>
    <row r="1825" spans="13:18" hidden="1" x14ac:dyDescent="0.25">
      <c r="M1825" s="82"/>
      <c r="R1825" s="83"/>
    </row>
    <row r="1826" spans="13:18" hidden="1" x14ac:dyDescent="0.25">
      <c r="M1826" s="82"/>
      <c r="R1826" s="83"/>
    </row>
    <row r="1827" spans="13:18" hidden="1" x14ac:dyDescent="0.25">
      <c r="M1827" s="82"/>
      <c r="R1827" s="83"/>
    </row>
    <row r="1828" spans="13:18" hidden="1" x14ac:dyDescent="0.25">
      <c r="M1828" s="82"/>
      <c r="R1828" s="83"/>
    </row>
    <row r="1829" spans="13:18" hidden="1" x14ac:dyDescent="0.25">
      <c r="M1829" s="82"/>
      <c r="R1829" s="83"/>
    </row>
    <row r="1830" spans="13:18" hidden="1" x14ac:dyDescent="0.25">
      <c r="M1830" s="82"/>
      <c r="R1830" s="83"/>
    </row>
    <row r="1831" spans="13:18" hidden="1" x14ac:dyDescent="0.25">
      <c r="M1831" s="82"/>
      <c r="R1831" s="83"/>
    </row>
    <row r="1832" spans="13:18" hidden="1" x14ac:dyDescent="0.25">
      <c r="M1832" s="82"/>
      <c r="R1832" s="83"/>
    </row>
    <row r="1833" spans="13:18" hidden="1" x14ac:dyDescent="0.25">
      <c r="M1833" s="82"/>
      <c r="R1833" s="83"/>
    </row>
    <row r="1834" spans="13:18" hidden="1" x14ac:dyDescent="0.25">
      <c r="M1834" s="82"/>
      <c r="R1834" s="83"/>
    </row>
    <row r="1835" spans="13:18" hidden="1" x14ac:dyDescent="0.25">
      <c r="M1835" s="82"/>
      <c r="R1835" s="83"/>
    </row>
    <row r="1836" spans="13:18" hidden="1" x14ac:dyDescent="0.25">
      <c r="M1836" s="82"/>
      <c r="R1836" s="83"/>
    </row>
    <row r="1837" spans="13:18" hidden="1" x14ac:dyDescent="0.25">
      <c r="M1837" s="82"/>
      <c r="R1837" s="83"/>
    </row>
    <row r="1838" spans="13:18" hidden="1" x14ac:dyDescent="0.25">
      <c r="M1838" s="82"/>
      <c r="R1838" s="83"/>
    </row>
    <row r="1839" spans="13:18" hidden="1" x14ac:dyDescent="0.25">
      <c r="M1839" s="82"/>
      <c r="R1839" s="83"/>
    </row>
    <row r="1840" spans="13:18" hidden="1" x14ac:dyDescent="0.25">
      <c r="M1840" s="82"/>
      <c r="R1840" s="83"/>
    </row>
    <row r="1841" spans="13:18" hidden="1" x14ac:dyDescent="0.25">
      <c r="M1841" s="82"/>
      <c r="R1841" s="83"/>
    </row>
    <row r="1842" spans="13:18" hidden="1" x14ac:dyDescent="0.25">
      <c r="M1842" s="82"/>
      <c r="R1842" s="83"/>
    </row>
    <row r="1843" spans="13:18" hidden="1" x14ac:dyDescent="0.25">
      <c r="M1843" s="82"/>
      <c r="R1843" s="83"/>
    </row>
    <row r="1844" spans="13:18" hidden="1" x14ac:dyDescent="0.25">
      <c r="M1844" s="82"/>
      <c r="R1844" s="83"/>
    </row>
    <row r="1845" spans="13:18" hidden="1" x14ac:dyDescent="0.25">
      <c r="M1845" s="82"/>
      <c r="R1845" s="83"/>
    </row>
    <row r="1846" spans="13:18" hidden="1" x14ac:dyDescent="0.25">
      <c r="M1846" s="82"/>
      <c r="R1846" s="83"/>
    </row>
    <row r="1847" spans="13:18" hidden="1" x14ac:dyDescent="0.25">
      <c r="M1847" s="82"/>
      <c r="R1847" s="83"/>
    </row>
    <row r="1848" spans="13:18" hidden="1" x14ac:dyDescent="0.25">
      <c r="M1848" s="82"/>
      <c r="R1848" s="83"/>
    </row>
    <row r="1849" spans="13:18" hidden="1" x14ac:dyDescent="0.25">
      <c r="M1849" s="82"/>
      <c r="R1849" s="83"/>
    </row>
    <row r="1850" spans="13:18" hidden="1" x14ac:dyDescent="0.25">
      <c r="M1850" s="82"/>
      <c r="R1850" s="83"/>
    </row>
    <row r="1851" spans="13:18" hidden="1" x14ac:dyDescent="0.25">
      <c r="M1851" s="82"/>
      <c r="R1851" s="83"/>
    </row>
    <row r="1852" spans="13:18" hidden="1" x14ac:dyDescent="0.25">
      <c r="M1852" s="82"/>
      <c r="R1852" s="83"/>
    </row>
    <row r="1853" spans="13:18" hidden="1" x14ac:dyDescent="0.25">
      <c r="M1853" s="82"/>
      <c r="R1853" s="83"/>
    </row>
    <row r="1854" spans="13:18" hidden="1" x14ac:dyDescent="0.25">
      <c r="M1854" s="82"/>
      <c r="R1854" s="83"/>
    </row>
    <row r="1855" spans="13:18" hidden="1" x14ac:dyDescent="0.25">
      <c r="M1855" s="82"/>
      <c r="R1855" s="83"/>
    </row>
    <row r="1856" spans="13:18" hidden="1" x14ac:dyDescent="0.25">
      <c r="M1856" s="82"/>
      <c r="R1856" s="83"/>
    </row>
    <row r="1857" spans="13:18" hidden="1" x14ac:dyDescent="0.25">
      <c r="M1857" s="82"/>
      <c r="R1857" s="83"/>
    </row>
    <row r="1858" spans="13:18" hidden="1" x14ac:dyDescent="0.25">
      <c r="M1858" s="82"/>
      <c r="R1858" s="83"/>
    </row>
    <row r="1859" spans="13:18" hidden="1" x14ac:dyDescent="0.25">
      <c r="M1859" s="82"/>
      <c r="R1859" s="83"/>
    </row>
    <row r="1860" spans="13:18" hidden="1" x14ac:dyDescent="0.25">
      <c r="M1860" s="82"/>
      <c r="R1860" s="83"/>
    </row>
    <row r="1861" spans="13:18" hidden="1" x14ac:dyDescent="0.25">
      <c r="M1861" s="82"/>
      <c r="R1861" s="83"/>
    </row>
    <row r="1862" spans="13:18" hidden="1" x14ac:dyDescent="0.25">
      <c r="M1862" s="82"/>
      <c r="R1862" s="83"/>
    </row>
    <row r="1863" spans="13:18" hidden="1" x14ac:dyDescent="0.25">
      <c r="M1863" s="82"/>
      <c r="R1863" s="83"/>
    </row>
    <row r="1864" spans="13:18" hidden="1" x14ac:dyDescent="0.25">
      <c r="M1864" s="82"/>
      <c r="R1864" s="83"/>
    </row>
    <row r="1865" spans="13:18" hidden="1" x14ac:dyDescent="0.25">
      <c r="M1865" s="82"/>
      <c r="R1865" s="83"/>
    </row>
    <row r="1866" spans="13:18" hidden="1" x14ac:dyDescent="0.25">
      <c r="M1866" s="82"/>
      <c r="R1866" s="83"/>
    </row>
    <row r="1867" spans="13:18" hidden="1" x14ac:dyDescent="0.25">
      <c r="M1867" s="82"/>
      <c r="R1867" s="83"/>
    </row>
    <row r="1868" spans="13:18" hidden="1" x14ac:dyDescent="0.25">
      <c r="M1868" s="82"/>
      <c r="R1868" s="83"/>
    </row>
    <row r="1869" spans="13:18" hidden="1" x14ac:dyDescent="0.25">
      <c r="M1869" s="82"/>
      <c r="R1869" s="83"/>
    </row>
    <row r="1870" spans="13:18" hidden="1" x14ac:dyDescent="0.25">
      <c r="M1870" s="82"/>
      <c r="R1870" s="83"/>
    </row>
    <row r="1871" spans="13:18" hidden="1" x14ac:dyDescent="0.25">
      <c r="M1871" s="82"/>
      <c r="R1871" s="83"/>
    </row>
    <row r="1872" spans="13:18" hidden="1" x14ac:dyDescent="0.25">
      <c r="M1872" s="82"/>
      <c r="R1872" s="83"/>
    </row>
    <row r="1873" spans="13:18" hidden="1" x14ac:dyDescent="0.25">
      <c r="M1873" s="82"/>
      <c r="R1873" s="83"/>
    </row>
    <row r="1874" spans="13:18" hidden="1" x14ac:dyDescent="0.25">
      <c r="M1874" s="82"/>
      <c r="R1874" s="83"/>
    </row>
    <row r="1875" spans="13:18" hidden="1" x14ac:dyDescent="0.25">
      <c r="M1875" s="82"/>
      <c r="R1875" s="83"/>
    </row>
    <row r="1876" spans="13:18" hidden="1" x14ac:dyDescent="0.25">
      <c r="M1876" s="82"/>
      <c r="R1876" s="83"/>
    </row>
    <row r="1877" spans="13:18" hidden="1" x14ac:dyDescent="0.25">
      <c r="M1877" s="82"/>
      <c r="R1877" s="83"/>
    </row>
    <row r="1878" spans="13:18" hidden="1" x14ac:dyDescent="0.25">
      <c r="M1878" s="82"/>
      <c r="R1878" s="83"/>
    </row>
    <row r="1879" spans="13:18" hidden="1" x14ac:dyDescent="0.25">
      <c r="M1879" s="82"/>
      <c r="R1879" s="83"/>
    </row>
    <row r="1880" spans="13:18" hidden="1" x14ac:dyDescent="0.25">
      <c r="M1880" s="82"/>
      <c r="R1880" s="83"/>
    </row>
    <row r="1881" spans="13:18" hidden="1" x14ac:dyDescent="0.25">
      <c r="M1881" s="82"/>
      <c r="R1881" s="83"/>
    </row>
    <row r="1882" spans="13:18" hidden="1" x14ac:dyDescent="0.25">
      <c r="M1882" s="82"/>
      <c r="R1882" s="83"/>
    </row>
    <row r="1883" spans="13:18" hidden="1" x14ac:dyDescent="0.25">
      <c r="M1883" s="82"/>
      <c r="R1883" s="83"/>
    </row>
    <row r="1884" spans="13:18" hidden="1" x14ac:dyDescent="0.25">
      <c r="M1884" s="82"/>
      <c r="R1884" s="83"/>
    </row>
    <row r="1885" spans="13:18" hidden="1" x14ac:dyDescent="0.25">
      <c r="M1885" s="82"/>
      <c r="R1885" s="83"/>
    </row>
    <row r="1886" spans="13:18" hidden="1" x14ac:dyDescent="0.25">
      <c r="M1886" s="82"/>
      <c r="R1886" s="83"/>
    </row>
    <row r="1887" spans="13:18" hidden="1" x14ac:dyDescent="0.25">
      <c r="M1887" s="82"/>
      <c r="R1887" s="83"/>
    </row>
    <row r="1888" spans="13:18" hidden="1" x14ac:dyDescent="0.25">
      <c r="M1888" s="82"/>
      <c r="R1888" s="83"/>
    </row>
    <row r="1889" spans="13:18" hidden="1" x14ac:dyDescent="0.25">
      <c r="M1889" s="82"/>
      <c r="R1889" s="83"/>
    </row>
    <row r="1890" spans="13:18" hidden="1" x14ac:dyDescent="0.25">
      <c r="M1890" s="82"/>
      <c r="R1890" s="83"/>
    </row>
    <row r="1891" spans="13:18" hidden="1" x14ac:dyDescent="0.25">
      <c r="M1891" s="82"/>
      <c r="R1891" s="83"/>
    </row>
    <row r="1892" spans="13:18" hidden="1" x14ac:dyDescent="0.25">
      <c r="M1892" s="82"/>
      <c r="R1892" s="83"/>
    </row>
    <row r="1893" spans="13:18" hidden="1" x14ac:dyDescent="0.25">
      <c r="M1893" s="82"/>
      <c r="R1893" s="83"/>
    </row>
    <row r="1894" spans="13:18" hidden="1" x14ac:dyDescent="0.25">
      <c r="M1894" s="82"/>
      <c r="R1894" s="83"/>
    </row>
    <row r="1895" spans="13:18" hidden="1" x14ac:dyDescent="0.25">
      <c r="M1895" s="82"/>
      <c r="R1895" s="83"/>
    </row>
    <row r="1896" spans="13:18" hidden="1" x14ac:dyDescent="0.25">
      <c r="M1896" s="82"/>
      <c r="R1896" s="83"/>
    </row>
    <row r="1897" spans="13:18" hidden="1" x14ac:dyDescent="0.25">
      <c r="M1897" s="82"/>
      <c r="R1897" s="83"/>
    </row>
    <row r="1898" spans="13:18" hidden="1" x14ac:dyDescent="0.25">
      <c r="M1898" s="82"/>
      <c r="R1898" s="83"/>
    </row>
    <row r="1899" spans="13:18" hidden="1" x14ac:dyDescent="0.25">
      <c r="M1899" s="82"/>
      <c r="R1899" s="83"/>
    </row>
    <row r="1900" spans="13:18" hidden="1" x14ac:dyDescent="0.25">
      <c r="M1900" s="82"/>
      <c r="R1900" s="83"/>
    </row>
    <row r="1901" spans="13:18" hidden="1" x14ac:dyDescent="0.25">
      <c r="M1901" s="82"/>
      <c r="R1901" s="83"/>
    </row>
    <row r="1902" spans="13:18" hidden="1" x14ac:dyDescent="0.25">
      <c r="M1902" s="82"/>
      <c r="R1902" s="83"/>
    </row>
    <row r="1903" spans="13:18" hidden="1" x14ac:dyDescent="0.25">
      <c r="M1903" s="82"/>
      <c r="R1903" s="83"/>
    </row>
    <row r="1904" spans="13:18" hidden="1" x14ac:dyDescent="0.25">
      <c r="M1904" s="82"/>
      <c r="R1904" s="83"/>
    </row>
    <row r="1905" spans="13:18" hidden="1" x14ac:dyDescent="0.25">
      <c r="M1905" s="82"/>
      <c r="R1905" s="83"/>
    </row>
    <row r="1906" spans="13:18" hidden="1" x14ac:dyDescent="0.25">
      <c r="M1906" s="82"/>
      <c r="R1906" s="83"/>
    </row>
    <row r="1907" spans="13:18" hidden="1" x14ac:dyDescent="0.25">
      <c r="M1907" s="82"/>
      <c r="R1907" s="83"/>
    </row>
    <row r="1908" spans="13:18" hidden="1" x14ac:dyDescent="0.25">
      <c r="M1908" s="82"/>
      <c r="R1908" s="83"/>
    </row>
    <row r="1909" spans="13:18" hidden="1" x14ac:dyDescent="0.25">
      <c r="M1909" s="82"/>
      <c r="R1909" s="83"/>
    </row>
    <row r="1910" spans="13:18" hidden="1" x14ac:dyDescent="0.25">
      <c r="M1910" s="82"/>
      <c r="R1910" s="83"/>
    </row>
    <row r="1911" spans="13:18" hidden="1" x14ac:dyDescent="0.25">
      <c r="M1911" s="82"/>
      <c r="R1911" s="83"/>
    </row>
    <row r="1912" spans="13:18" hidden="1" x14ac:dyDescent="0.25">
      <c r="M1912" s="82"/>
      <c r="R1912" s="83"/>
    </row>
    <row r="1913" spans="13:18" hidden="1" x14ac:dyDescent="0.25">
      <c r="M1913" s="82"/>
      <c r="R1913" s="83"/>
    </row>
    <row r="1914" spans="13:18" hidden="1" x14ac:dyDescent="0.25">
      <c r="M1914" s="82"/>
      <c r="R1914" s="83"/>
    </row>
    <row r="1915" spans="13:18" hidden="1" x14ac:dyDescent="0.25">
      <c r="M1915" s="82"/>
      <c r="R1915" s="83"/>
    </row>
    <row r="1916" spans="13:18" hidden="1" x14ac:dyDescent="0.25">
      <c r="M1916" s="82"/>
      <c r="R1916" s="83"/>
    </row>
    <row r="1917" spans="13:18" hidden="1" x14ac:dyDescent="0.25">
      <c r="M1917" s="82"/>
      <c r="R1917" s="83"/>
    </row>
    <row r="1918" spans="13:18" hidden="1" x14ac:dyDescent="0.25">
      <c r="M1918" s="82"/>
      <c r="R1918" s="83"/>
    </row>
    <row r="1919" spans="13:18" hidden="1" x14ac:dyDescent="0.25">
      <c r="M1919" s="82"/>
      <c r="R1919" s="83"/>
    </row>
    <row r="1920" spans="13:18" hidden="1" x14ac:dyDescent="0.25">
      <c r="M1920" s="82"/>
      <c r="R1920" s="83"/>
    </row>
    <row r="1921" spans="13:18" hidden="1" x14ac:dyDescent="0.25">
      <c r="M1921" s="82"/>
      <c r="R1921" s="83"/>
    </row>
    <row r="1922" spans="13:18" hidden="1" x14ac:dyDescent="0.25">
      <c r="M1922" s="82"/>
      <c r="R1922" s="83"/>
    </row>
    <row r="1923" spans="13:18" hidden="1" x14ac:dyDescent="0.25">
      <c r="M1923" s="82"/>
      <c r="R1923" s="83"/>
    </row>
    <row r="1924" spans="13:18" hidden="1" x14ac:dyDescent="0.25">
      <c r="M1924" s="82"/>
      <c r="R1924" s="83"/>
    </row>
    <row r="1925" spans="13:18" hidden="1" x14ac:dyDescent="0.25">
      <c r="M1925" s="82"/>
      <c r="R1925" s="83"/>
    </row>
    <row r="1926" spans="13:18" hidden="1" x14ac:dyDescent="0.25">
      <c r="M1926" s="82"/>
      <c r="R1926" s="83"/>
    </row>
    <row r="1927" spans="13:18" hidden="1" x14ac:dyDescent="0.25">
      <c r="M1927" s="82"/>
      <c r="R1927" s="83"/>
    </row>
    <row r="1928" spans="13:18" hidden="1" x14ac:dyDescent="0.25">
      <c r="M1928" s="82"/>
      <c r="R1928" s="83"/>
    </row>
    <row r="1929" spans="13:18" hidden="1" x14ac:dyDescent="0.25">
      <c r="M1929" s="82"/>
      <c r="R1929" s="83"/>
    </row>
    <row r="1930" spans="13:18" hidden="1" x14ac:dyDescent="0.25">
      <c r="M1930" s="82"/>
      <c r="R1930" s="83"/>
    </row>
    <row r="1931" spans="13:18" hidden="1" x14ac:dyDescent="0.25">
      <c r="M1931" s="82"/>
      <c r="R1931" s="83"/>
    </row>
    <row r="1932" spans="13:18" hidden="1" x14ac:dyDescent="0.25">
      <c r="M1932" s="82"/>
      <c r="R1932" s="83"/>
    </row>
    <row r="1933" spans="13:18" hidden="1" x14ac:dyDescent="0.25">
      <c r="M1933" s="82"/>
      <c r="R1933" s="83"/>
    </row>
    <row r="1934" spans="13:18" hidden="1" x14ac:dyDescent="0.25">
      <c r="M1934" s="82"/>
      <c r="R1934" s="83"/>
    </row>
    <row r="1935" spans="13:18" hidden="1" x14ac:dyDescent="0.25">
      <c r="M1935" s="82"/>
      <c r="R1935" s="83"/>
    </row>
    <row r="1936" spans="13:18" hidden="1" x14ac:dyDescent="0.25">
      <c r="M1936" s="82"/>
      <c r="R1936" s="83"/>
    </row>
    <row r="1937" spans="13:18" hidden="1" x14ac:dyDescent="0.25">
      <c r="M1937" s="82"/>
      <c r="R1937" s="83"/>
    </row>
    <row r="1938" spans="13:18" hidden="1" x14ac:dyDescent="0.25">
      <c r="M1938" s="82"/>
      <c r="R1938" s="83"/>
    </row>
    <row r="1939" spans="13:18" hidden="1" x14ac:dyDescent="0.25">
      <c r="M1939" s="82"/>
      <c r="R1939" s="83"/>
    </row>
    <row r="1940" spans="13:18" hidden="1" x14ac:dyDescent="0.25">
      <c r="M1940" s="82"/>
      <c r="R1940" s="83"/>
    </row>
    <row r="1941" spans="13:18" hidden="1" x14ac:dyDescent="0.25">
      <c r="M1941" s="82"/>
      <c r="R1941" s="83"/>
    </row>
    <row r="1942" spans="13:18" hidden="1" x14ac:dyDescent="0.25">
      <c r="M1942" s="82"/>
      <c r="R1942" s="83"/>
    </row>
    <row r="1943" spans="13:18" hidden="1" x14ac:dyDescent="0.25">
      <c r="M1943" s="82"/>
      <c r="R1943" s="83"/>
    </row>
    <row r="1944" spans="13:18" hidden="1" x14ac:dyDescent="0.25">
      <c r="M1944" s="82"/>
      <c r="R1944" s="83"/>
    </row>
    <row r="1945" spans="13:18" hidden="1" x14ac:dyDescent="0.25">
      <c r="M1945" s="82"/>
      <c r="R1945" s="83"/>
    </row>
    <row r="1946" spans="13:18" hidden="1" x14ac:dyDescent="0.25">
      <c r="M1946" s="82"/>
      <c r="R1946" s="83"/>
    </row>
    <row r="1947" spans="13:18" hidden="1" x14ac:dyDescent="0.25">
      <c r="M1947" s="82"/>
      <c r="R1947" s="83"/>
    </row>
    <row r="1948" spans="13:18" hidden="1" x14ac:dyDescent="0.25">
      <c r="M1948" s="82"/>
      <c r="R1948" s="83"/>
    </row>
    <row r="1949" spans="13:18" hidden="1" x14ac:dyDescent="0.25">
      <c r="M1949" s="82"/>
      <c r="R1949" s="83"/>
    </row>
    <row r="1950" spans="13:18" hidden="1" x14ac:dyDescent="0.25">
      <c r="M1950" s="82"/>
      <c r="R1950" s="83"/>
    </row>
    <row r="1951" spans="13:18" hidden="1" x14ac:dyDescent="0.25">
      <c r="M1951" s="82"/>
      <c r="R1951" s="83"/>
    </row>
    <row r="1952" spans="13:18" hidden="1" x14ac:dyDescent="0.25">
      <c r="M1952" s="82"/>
      <c r="R1952" s="83"/>
    </row>
    <row r="1953" spans="13:18" hidden="1" x14ac:dyDescent="0.25">
      <c r="M1953" s="82"/>
      <c r="R1953" s="83"/>
    </row>
    <row r="1954" spans="13:18" hidden="1" x14ac:dyDescent="0.25">
      <c r="M1954" s="82"/>
      <c r="R1954" s="83"/>
    </row>
    <row r="1955" spans="13:18" hidden="1" x14ac:dyDescent="0.25">
      <c r="M1955" s="82"/>
      <c r="R1955" s="83"/>
    </row>
    <row r="1956" spans="13:18" hidden="1" x14ac:dyDescent="0.25">
      <c r="M1956" s="82"/>
      <c r="R1956" s="83"/>
    </row>
    <row r="1957" spans="13:18" hidden="1" x14ac:dyDescent="0.25">
      <c r="M1957" s="82"/>
      <c r="R1957" s="83"/>
    </row>
    <row r="1958" spans="13:18" hidden="1" x14ac:dyDescent="0.25">
      <c r="M1958" s="82"/>
      <c r="R1958" s="83"/>
    </row>
    <row r="1959" spans="13:18" hidden="1" x14ac:dyDescent="0.25">
      <c r="M1959" s="82"/>
      <c r="R1959" s="83"/>
    </row>
    <row r="1960" spans="13:18" hidden="1" x14ac:dyDescent="0.25">
      <c r="M1960" s="82"/>
      <c r="R1960" s="83"/>
    </row>
    <row r="1961" spans="13:18" hidden="1" x14ac:dyDescent="0.25">
      <c r="M1961" s="82"/>
      <c r="R1961" s="83"/>
    </row>
    <row r="1962" spans="13:18" hidden="1" x14ac:dyDescent="0.25">
      <c r="M1962" s="82"/>
      <c r="R1962" s="83"/>
    </row>
    <row r="1963" spans="13:18" hidden="1" x14ac:dyDescent="0.25">
      <c r="M1963" s="82"/>
      <c r="R1963" s="83"/>
    </row>
    <row r="1964" spans="13:18" hidden="1" x14ac:dyDescent="0.25">
      <c r="M1964" s="82"/>
      <c r="R1964" s="83"/>
    </row>
    <row r="1965" spans="13:18" hidden="1" x14ac:dyDescent="0.25">
      <c r="M1965" s="82"/>
      <c r="R1965" s="83"/>
    </row>
    <row r="1966" spans="13:18" hidden="1" x14ac:dyDescent="0.25">
      <c r="M1966" s="82"/>
      <c r="R1966" s="83"/>
    </row>
    <row r="1967" spans="13:18" hidden="1" x14ac:dyDescent="0.25">
      <c r="M1967" s="82"/>
      <c r="R1967" s="83"/>
    </row>
    <row r="1968" spans="13:18" hidden="1" x14ac:dyDescent="0.25">
      <c r="M1968" s="82"/>
      <c r="R1968" s="83"/>
    </row>
    <row r="1969" spans="13:18" hidden="1" x14ac:dyDescent="0.25">
      <c r="M1969" s="82"/>
      <c r="R1969" s="83"/>
    </row>
    <row r="1970" spans="13:18" hidden="1" x14ac:dyDescent="0.25">
      <c r="M1970" s="82"/>
      <c r="R1970" s="83"/>
    </row>
    <row r="1971" spans="13:18" hidden="1" x14ac:dyDescent="0.25">
      <c r="M1971" s="82"/>
      <c r="R1971" s="83"/>
    </row>
    <row r="1972" spans="13:18" hidden="1" x14ac:dyDescent="0.25">
      <c r="M1972" s="82"/>
      <c r="R1972" s="83"/>
    </row>
    <row r="1973" spans="13:18" hidden="1" x14ac:dyDescent="0.25">
      <c r="M1973" s="82"/>
      <c r="R1973" s="83"/>
    </row>
    <row r="1974" spans="13:18" hidden="1" x14ac:dyDescent="0.25">
      <c r="M1974" s="82"/>
      <c r="R1974" s="83"/>
    </row>
    <row r="1975" spans="13:18" hidden="1" x14ac:dyDescent="0.25">
      <c r="M1975" s="82"/>
      <c r="R1975" s="83"/>
    </row>
    <row r="1976" spans="13:18" hidden="1" x14ac:dyDescent="0.25">
      <c r="M1976" s="82"/>
      <c r="R1976" s="83"/>
    </row>
    <row r="1977" spans="13:18" hidden="1" x14ac:dyDescent="0.25">
      <c r="M1977" s="82"/>
      <c r="R1977" s="83"/>
    </row>
    <row r="1978" spans="13:18" hidden="1" x14ac:dyDescent="0.25">
      <c r="M1978" s="82"/>
      <c r="R1978" s="83"/>
    </row>
    <row r="1979" spans="13:18" hidden="1" x14ac:dyDescent="0.25">
      <c r="M1979" s="82"/>
      <c r="R1979" s="83"/>
    </row>
    <row r="1980" spans="13:18" hidden="1" x14ac:dyDescent="0.25">
      <c r="M1980" s="82"/>
      <c r="R1980" s="83"/>
    </row>
    <row r="1981" spans="13:18" hidden="1" x14ac:dyDescent="0.25">
      <c r="M1981" s="82"/>
      <c r="R1981" s="83"/>
    </row>
    <row r="1982" spans="13:18" hidden="1" x14ac:dyDescent="0.25">
      <c r="M1982" s="82"/>
      <c r="R1982" s="83"/>
    </row>
    <row r="1983" spans="13:18" hidden="1" x14ac:dyDescent="0.25">
      <c r="M1983" s="82"/>
      <c r="R1983" s="83"/>
    </row>
    <row r="1984" spans="13:18" hidden="1" x14ac:dyDescent="0.25">
      <c r="M1984" s="82"/>
      <c r="R1984" s="83"/>
    </row>
    <row r="1985" spans="13:18" hidden="1" x14ac:dyDescent="0.25">
      <c r="M1985" s="82"/>
      <c r="R1985" s="83"/>
    </row>
    <row r="1986" spans="13:18" hidden="1" x14ac:dyDescent="0.25">
      <c r="M1986" s="82"/>
      <c r="R1986" s="83"/>
    </row>
    <row r="1987" spans="13:18" hidden="1" x14ac:dyDescent="0.25">
      <c r="M1987" s="82"/>
      <c r="R1987" s="83"/>
    </row>
    <row r="1988" spans="13:18" hidden="1" x14ac:dyDescent="0.25">
      <c r="M1988" s="82"/>
      <c r="R1988" s="83"/>
    </row>
    <row r="1989" spans="13:18" hidden="1" x14ac:dyDescent="0.25">
      <c r="M1989" s="82"/>
      <c r="R1989" s="83"/>
    </row>
    <row r="1990" spans="13:18" hidden="1" x14ac:dyDescent="0.25">
      <c r="M1990" s="82"/>
      <c r="R1990" s="83"/>
    </row>
    <row r="1991" spans="13:18" hidden="1" x14ac:dyDescent="0.25">
      <c r="M1991" s="82"/>
      <c r="R1991" s="83"/>
    </row>
    <row r="1992" spans="13:18" hidden="1" x14ac:dyDescent="0.25">
      <c r="M1992" s="82"/>
      <c r="R1992" s="83"/>
    </row>
    <row r="1993" spans="13:18" hidden="1" x14ac:dyDescent="0.25">
      <c r="M1993" s="82"/>
      <c r="R1993" s="83"/>
    </row>
    <row r="1994" spans="13:18" hidden="1" x14ac:dyDescent="0.25">
      <c r="M1994" s="82"/>
      <c r="R1994" s="83"/>
    </row>
    <row r="1995" spans="13:18" hidden="1" x14ac:dyDescent="0.25">
      <c r="M1995" s="82"/>
      <c r="R1995" s="83"/>
    </row>
    <row r="1996" spans="13:18" hidden="1" x14ac:dyDescent="0.25">
      <c r="M1996" s="82"/>
      <c r="R1996" s="83"/>
    </row>
    <row r="1997" spans="13:18" hidden="1" x14ac:dyDescent="0.25">
      <c r="M1997" s="82"/>
      <c r="R1997" s="83"/>
    </row>
    <row r="1998" spans="13:18" hidden="1" x14ac:dyDescent="0.25">
      <c r="M1998" s="82"/>
      <c r="R1998" s="83"/>
    </row>
    <row r="1999" spans="13:18" hidden="1" x14ac:dyDescent="0.25">
      <c r="M1999" s="82"/>
      <c r="R1999" s="83"/>
    </row>
    <row r="2000" spans="13:18" hidden="1" x14ac:dyDescent="0.25">
      <c r="M2000" s="82"/>
      <c r="R2000" s="83"/>
    </row>
    <row r="2001" spans="13:18" hidden="1" x14ac:dyDescent="0.25">
      <c r="M2001" s="82"/>
      <c r="R2001" s="83"/>
    </row>
    <row r="2002" spans="13:18" hidden="1" x14ac:dyDescent="0.25">
      <c r="M2002" s="82"/>
      <c r="R2002" s="83"/>
    </row>
    <row r="2003" spans="13:18" hidden="1" x14ac:dyDescent="0.25">
      <c r="M2003" s="82"/>
      <c r="R2003" s="83"/>
    </row>
    <row r="2004" spans="13:18" hidden="1" x14ac:dyDescent="0.25">
      <c r="M2004" s="82"/>
      <c r="R2004" s="83"/>
    </row>
    <row r="2005" spans="13:18" hidden="1" x14ac:dyDescent="0.25">
      <c r="M2005" s="82"/>
      <c r="R2005" s="83"/>
    </row>
    <row r="2006" spans="13:18" hidden="1" x14ac:dyDescent="0.25">
      <c r="M2006" s="82"/>
      <c r="R2006" s="83"/>
    </row>
    <row r="2007" spans="13:18" hidden="1" x14ac:dyDescent="0.25">
      <c r="M2007" s="82"/>
      <c r="R2007" s="83"/>
    </row>
    <row r="2008" spans="13:18" hidden="1" x14ac:dyDescent="0.25">
      <c r="M2008" s="82"/>
      <c r="R2008" s="83"/>
    </row>
    <row r="2009" spans="13:18" hidden="1" x14ac:dyDescent="0.25">
      <c r="M2009" s="82"/>
      <c r="R2009" s="83"/>
    </row>
    <row r="2010" spans="13:18" hidden="1" x14ac:dyDescent="0.25">
      <c r="M2010" s="82"/>
      <c r="R2010" s="83"/>
    </row>
    <row r="2011" spans="13:18" hidden="1" x14ac:dyDescent="0.25">
      <c r="M2011" s="82"/>
      <c r="R2011" s="83"/>
    </row>
    <row r="2012" spans="13:18" hidden="1" x14ac:dyDescent="0.25">
      <c r="M2012" s="82"/>
      <c r="R2012" s="83"/>
    </row>
    <row r="2013" spans="13:18" hidden="1" x14ac:dyDescent="0.25">
      <c r="M2013" s="82"/>
      <c r="R2013" s="83"/>
    </row>
    <row r="2014" spans="13:18" hidden="1" x14ac:dyDescent="0.25">
      <c r="M2014" s="82"/>
      <c r="R2014" s="83"/>
    </row>
    <row r="2015" spans="13:18" hidden="1" x14ac:dyDescent="0.25">
      <c r="M2015" s="82"/>
      <c r="R2015" s="83"/>
    </row>
    <row r="2016" spans="13:18" hidden="1" x14ac:dyDescent="0.25">
      <c r="M2016" s="82"/>
      <c r="R2016" s="83"/>
    </row>
    <row r="2017" spans="13:18" hidden="1" x14ac:dyDescent="0.25">
      <c r="M2017" s="82"/>
      <c r="R2017" s="83"/>
    </row>
    <row r="2018" spans="13:18" hidden="1" x14ac:dyDescent="0.25">
      <c r="M2018" s="82"/>
      <c r="R2018" s="83"/>
    </row>
    <row r="2019" spans="13:18" hidden="1" x14ac:dyDescent="0.25">
      <c r="M2019" s="82"/>
      <c r="R2019" s="83"/>
    </row>
    <row r="2020" spans="13:18" hidden="1" x14ac:dyDescent="0.25">
      <c r="M2020" s="82"/>
      <c r="R2020" s="83"/>
    </row>
    <row r="2021" spans="13:18" hidden="1" x14ac:dyDescent="0.25">
      <c r="M2021" s="82"/>
      <c r="R2021" s="83"/>
    </row>
    <row r="2022" spans="13:18" hidden="1" x14ac:dyDescent="0.25">
      <c r="M2022" s="82"/>
      <c r="R2022" s="83"/>
    </row>
    <row r="2023" spans="13:18" hidden="1" x14ac:dyDescent="0.25">
      <c r="M2023" s="82"/>
      <c r="R2023" s="83"/>
    </row>
    <row r="2024" spans="13:18" hidden="1" x14ac:dyDescent="0.25">
      <c r="M2024" s="82"/>
      <c r="R2024" s="83"/>
    </row>
    <row r="2025" spans="13:18" hidden="1" x14ac:dyDescent="0.25">
      <c r="M2025" s="82"/>
      <c r="R2025" s="83"/>
    </row>
    <row r="2026" spans="13:18" hidden="1" x14ac:dyDescent="0.25">
      <c r="M2026" s="82"/>
      <c r="R2026" s="83"/>
    </row>
    <row r="2027" spans="13:18" hidden="1" x14ac:dyDescent="0.25">
      <c r="M2027" s="82"/>
      <c r="R2027" s="83"/>
    </row>
    <row r="2028" spans="13:18" hidden="1" x14ac:dyDescent="0.25">
      <c r="M2028" s="82"/>
      <c r="R2028" s="83"/>
    </row>
    <row r="2029" spans="13:18" hidden="1" x14ac:dyDescent="0.25">
      <c r="M2029" s="82"/>
      <c r="R2029" s="83"/>
    </row>
    <row r="2030" spans="13:18" hidden="1" x14ac:dyDescent="0.25">
      <c r="M2030" s="82"/>
      <c r="R2030" s="83"/>
    </row>
    <row r="2031" spans="13:18" hidden="1" x14ac:dyDescent="0.25">
      <c r="M2031" s="82"/>
      <c r="R2031" s="83"/>
    </row>
    <row r="2032" spans="13:18" hidden="1" x14ac:dyDescent="0.25">
      <c r="M2032" s="82"/>
      <c r="R2032" s="83"/>
    </row>
    <row r="2033" spans="13:18" hidden="1" x14ac:dyDescent="0.25">
      <c r="M2033" s="82"/>
      <c r="R2033" s="83"/>
    </row>
    <row r="2034" spans="13:18" hidden="1" x14ac:dyDescent="0.25">
      <c r="M2034" s="82"/>
      <c r="R2034" s="83"/>
    </row>
    <row r="2035" spans="13:18" hidden="1" x14ac:dyDescent="0.25">
      <c r="M2035" s="82"/>
      <c r="R2035" s="83"/>
    </row>
    <row r="2036" spans="13:18" hidden="1" x14ac:dyDescent="0.25">
      <c r="M2036" s="82"/>
      <c r="R2036" s="83"/>
    </row>
    <row r="2037" spans="13:18" hidden="1" x14ac:dyDescent="0.25">
      <c r="M2037" s="82"/>
      <c r="R2037" s="83"/>
    </row>
    <row r="2038" spans="13:18" hidden="1" x14ac:dyDescent="0.25">
      <c r="M2038" s="82"/>
      <c r="R2038" s="83"/>
    </row>
    <row r="2039" spans="13:18" hidden="1" x14ac:dyDescent="0.25">
      <c r="M2039" s="82"/>
      <c r="R2039" s="83"/>
    </row>
    <row r="2040" spans="13:18" hidden="1" x14ac:dyDescent="0.25">
      <c r="M2040" s="82"/>
      <c r="R2040" s="83"/>
    </row>
    <row r="2041" spans="13:18" hidden="1" x14ac:dyDescent="0.25">
      <c r="M2041" s="82"/>
      <c r="R2041" s="83"/>
    </row>
    <row r="2042" spans="13:18" hidden="1" x14ac:dyDescent="0.25">
      <c r="M2042" s="82"/>
      <c r="R2042" s="83"/>
    </row>
    <row r="2043" spans="13:18" hidden="1" x14ac:dyDescent="0.25">
      <c r="M2043" s="82"/>
      <c r="R2043" s="83"/>
    </row>
    <row r="2044" spans="13:18" hidden="1" x14ac:dyDescent="0.25">
      <c r="M2044" s="82"/>
      <c r="R2044" s="83"/>
    </row>
    <row r="2045" spans="13:18" hidden="1" x14ac:dyDescent="0.25">
      <c r="M2045" s="82"/>
      <c r="R2045" s="83"/>
    </row>
    <row r="2046" spans="13:18" hidden="1" x14ac:dyDescent="0.25">
      <c r="M2046" s="82"/>
      <c r="R2046" s="83"/>
    </row>
    <row r="2047" spans="13:18" hidden="1" x14ac:dyDescent="0.25">
      <c r="M2047" s="82"/>
      <c r="R2047" s="83"/>
    </row>
    <row r="2048" spans="13:18" hidden="1" x14ac:dyDescent="0.25">
      <c r="M2048" s="82"/>
      <c r="R2048" s="83"/>
    </row>
    <row r="2049" spans="13:18" hidden="1" x14ac:dyDescent="0.25">
      <c r="M2049" s="82"/>
      <c r="R2049" s="83"/>
    </row>
    <row r="2050" spans="13:18" hidden="1" x14ac:dyDescent="0.25">
      <c r="M2050" s="82"/>
      <c r="R2050" s="83"/>
    </row>
    <row r="2051" spans="13:18" hidden="1" x14ac:dyDescent="0.25">
      <c r="M2051" s="82"/>
      <c r="R2051" s="83"/>
    </row>
    <row r="2052" spans="13:18" hidden="1" x14ac:dyDescent="0.25">
      <c r="M2052" s="82"/>
      <c r="R2052" s="83"/>
    </row>
    <row r="2053" spans="13:18" hidden="1" x14ac:dyDescent="0.25">
      <c r="M2053" s="82"/>
      <c r="R2053" s="83"/>
    </row>
    <row r="2054" spans="13:18" hidden="1" x14ac:dyDescent="0.25">
      <c r="M2054" s="82"/>
      <c r="R2054" s="83"/>
    </row>
    <row r="2055" spans="13:18" hidden="1" x14ac:dyDescent="0.25">
      <c r="M2055" s="82"/>
      <c r="R2055" s="83"/>
    </row>
    <row r="2056" spans="13:18" hidden="1" x14ac:dyDescent="0.25">
      <c r="M2056" s="82"/>
      <c r="R2056" s="83"/>
    </row>
    <row r="2057" spans="13:18" hidden="1" x14ac:dyDescent="0.25">
      <c r="M2057" s="82"/>
      <c r="R2057" s="83"/>
    </row>
    <row r="2058" spans="13:18" hidden="1" x14ac:dyDescent="0.25">
      <c r="M2058" s="82"/>
      <c r="R2058" s="83"/>
    </row>
    <row r="2059" spans="13:18" hidden="1" x14ac:dyDescent="0.25">
      <c r="M2059" s="82"/>
      <c r="R2059" s="83"/>
    </row>
    <row r="2060" spans="13:18" hidden="1" x14ac:dyDescent="0.25">
      <c r="M2060" s="82"/>
      <c r="R2060" s="83"/>
    </row>
    <row r="2061" spans="13:18" hidden="1" x14ac:dyDescent="0.25">
      <c r="M2061" s="82"/>
      <c r="R2061" s="83"/>
    </row>
    <row r="2062" spans="13:18" hidden="1" x14ac:dyDescent="0.25">
      <c r="M2062" s="82"/>
      <c r="R2062" s="83"/>
    </row>
    <row r="2063" spans="13:18" hidden="1" x14ac:dyDescent="0.25">
      <c r="M2063" s="82"/>
      <c r="R2063" s="83"/>
    </row>
    <row r="2064" spans="13:18" hidden="1" x14ac:dyDescent="0.25">
      <c r="M2064" s="82"/>
      <c r="R2064" s="83"/>
    </row>
    <row r="2065" spans="13:18" hidden="1" x14ac:dyDescent="0.25">
      <c r="M2065" s="82"/>
      <c r="R2065" s="83"/>
    </row>
    <row r="2066" spans="13:18" hidden="1" x14ac:dyDescent="0.25">
      <c r="M2066" s="82"/>
      <c r="R2066" s="83"/>
    </row>
    <row r="2067" spans="13:18" hidden="1" x14ac:dyDescent="0.25">
      <c r="M2067" s="82"/>
      <c r="R2067" s="83"/>
    </row>
    <row r="2068" spans="13:18" hidden="1" x14ac:dyDescent="0.25">
      <c r="M2068" s="82"/>
      <c r="R2068" s="83"/>
    </row>
    <row r="2069" spans="13:18" hidden="1" x14ac:dyDescent="0.25">
      <c r="M2069" s="82"/>
      <c r="R2069" s="83"/>
    </row>
    <row r="2070" spans="13:18" hidden="1" x14ac:dyDescent="0.25">
      <c r="M2070" s="82"/>
      <c r="R2070" s="83"/>
    </row>
    <row r="2071" spans="13:18" hidden="1" x14ac:dyDescent="0.25">
      <c r="M2071" s="82"/>
      <c r="R2071" s="83"/>
    </row>
    <row r="2072" spans="13:18" hidden="1" x14ac:dyDescent="0.25">
      <c r="M2072" s="82"/>
      <c r="R2072" s="83"/>
    </row>
    <row r="2073" spans="13:18" hidden="1" x14ac:dyDescent="0.25">
      <c r="M2073" s="82"/>
      <c r="R2073" s="83"/>
    </row>
    <row r="2074" spans="13:18" hidden="1" x14ac:dyDescent="0.25">
      <c r="M2074" s="82"/>
      <c r="R2074" s="83"/>
    </row>
    <row r="2075" spans="13:18" hidden="1" x14ac:dyDescent="0.25">
      <c r="M2075" s="82"/>
      <c r="R2075" s="83"/>
    </row>
    <row r="2076" spans="13:18" hidden="1" x14ac:dyDescent="0.25">
      <c r="M2076" s="82"/>
      <c r="R2076" s="83"/>
    </row>
    <row r="2077" spans="13:18" hidden="1" x14ac:dyDescent="0.25">
      <c r="M2077" s="82"/>
      <c r="R2077" s="83"/>
    </row>
    <row r="2078" spans="13:18" hidden="1" x14ac:dyDescent="0.25">
      <c r="M2078" s="82"/>
      <c r="R2078" s="83"/>
    </row>
    <row r="2079" spans="13:18" hidden="1" x14ac:dyDescent="0.25">
      <c r="M2079" s="82"/>
      <c r="R2079" s="83"/>
    </row>
    <row r="2080" spans="13:18" hidden="1" x14ac:dyDescent="0.25">
      <c r="M2080" s="82"/>
      <c r="R2080" s="83"/>
    </row>
    <row r="2081" spans="13:18" hidden="1" x14ac:dyDescent="0.25">
      <c r="M2081" s="82"/>
      <c r="R2081" s="83"/>
    </row>
    <row r="2082" spans="13:18" hidden="1" x14ac:dyDescent="0.25">
      <c r="M2082" s="82"/>
      <c r="R2082" s="83"/>
    </row>
    <row r="2083" spans="13:18" hidden="1" x14ac:dyDescent="0.25">
      <c r="M2083" s="82"/>
      <c r="R2083" s="83"/>
    </row>
    <row r="2084" spans="13:18" hidden="1" x14ac:dyDescent="0.25">
      <c r="M2084" s="82"/>
      <c r="R2084" s="83"/>
    </row>
    <row r="2085" spans="13:18" hidden="1" x14ac:dyDescent="0.25">
      <c r="M2085" s="82"/>
      <c r="R2085" s="83"/>
    </row>
    <row r="2086" spans="13:18" hidden="1" x14ac:dyDescent="0.25">
      <c r="M2086" s="82"/>
      <c r="R2086" s="83"/>
    </row>
    <row r="2087" spans="13:18" hidden="1" x14ac:dyDescent="0.25">
      <c r="M2087" s="82"/>
      <c r="R2087" s="83"/>
    </row>
    <row r="2088" spans="13:18" hidden="1" x14ac:dyDescent="0.25">
      <c r="M2088" s="82"/>
      <c r="R2088" s="83"/>
    </row>
    <row r="2089" spans="13:18" hidden="1" x14ac:dyDescent="0.25">
      <c r="M2089" s="82"/>
      <c r="R2089" s="83"/>
    </row>
    <row r="2090" spans="13:18" hidden="1" x14ac:dyDescent="0.25">
      <c r="M2090" s="82"/>
      <c r="R2090" s="83"/>
    </row>
    <row r="2091" spans="13:18" hidden="1" x14ac:dyDescent="0.25">
      <c r="M2091" s="82"/>
      <c r="R2091" s="83"/>
    </row>
    <row r="2092" spans="13:18" hidden="1" x14ac:dyDescent="0.25">
      <c r="M2092" s="82"/>
      <c r="R2092" s="83"/>
    </row>
    <row r="2093" spans="13:18" hidden="1" x14ac:dyDescent="0.25">
      <c r="M2093" s="82"/>
      <c r="R2093" s="83"/>
    </row>
    <row r="2094" spans="13:18" hidden="1" x14ac:dyDescent="0.25">
      <c r="M2094" s="82"/>
      <c r="R2094" s="83"/>
    </row>
    <row r="2095" spans="13:18" hidden="1" x14ac:dyDescent="0.25">
      <c r="M2095" s="82"/>
      <c r="R2095" s="83"/>
    </row>
    <row r="2096" spans="13:18" hidden="1" x14ac:dyDescent="0.25">
      <c r="M2096" s="82"/>
      <c r="R2096" s="83"/>
    </row>
    <row r="2097" spans="13:18" hidden="1" x14ac:dyDescent="0.25">
      <c r="M2097" s="82"/>
      <c r="R2097" s="83"/>
    </row>
    <row r="2098" spans="13:18" hidden="1" x14ac:dyDescent="0.25">
      <c r="M2098" s="82"/>
      <c r="R2098" s="83"/>
    </row>
    <row r="2099" spans="13:18" hidden="1" x14ac:dyDescent="0.25">
      <c r="M2099" s="82"/>
      <c r="R2099" s="83"/>
    </row>
    <row r="2100" spans="13:18" hidden="1" x14ac:dyDescent="0.25">
      <c r="M2100" s="82"/>
      <c r="R2100" s="83"/>
    </row>
    <row r="2101" spans="13:18" hidden="1" x14ac:dyDescent="0.25">
      <c r="M2101" s="82"/>
      <c r="R2101" s="83"/>
    </row>
    <row r="2102" spans="13:18" hidden="1" x14ac:dyDescent="0.25">
      <c r="M2102" s="82"/>
      <c r="R2102" s="83"/>
    </row>
    <row r="2103" spans="13:18" hidden="1" x14ac:dyDescent="0.25">
      <c r="M2103" s="82"/>
      <c r="R2103" s="83"/>
    </row>
    <row r="2104" spans="13:18" hidden="1" x14ac:dyDescent="0.25">
      <c r="M2104" s="82"/>
      <c r="R2104" s="83"/>
    </row>
    <row r="2105" spans="13:18" hidden="1" x14ac:dyDescent="0.25">
      <c r="M2105" s="82"/>
      <c r="R2105" s="83"/>
    </row>
    <row r="2106" spans="13:18" hidden="1" x14ac:dyDescent="0.25">
      <c r="M2106" s="82"/>
      <c r="R2106" s="83"/>
    </row>
    <row r="2107" spans="13:18" hidden="1" x14ac:dyDescent="0.25">
      <c r="M2107" s="82"/>
      <c r="R2107" s="83"/>
    </row>
    <row r="2108" spans="13:18" hidden="1" x14ac:dyDescent="0.25">
      <c r="M2108" s="82"/>
      <c r="R2108" s="83"/>
    </row>
    <row r="2109" spans="13:18" hidden="1" x14ac:dyDescent="0.25">
      <c r="M2109" s="82"/>
      <c r="R2109" s="83"/>
    </row>
    <row r="2110" spans="13:18" hidden="1" x14ac:dyDescent="0.25">
      <c r="M2110" s="82"/>
      <c r="R2110" s="83"/>
    </row>
    <row r="2111" spans="13:18" hidden="1" x14ac:dyDescent="0.25">
      <c r="M2111" s="82"/>
      <c r="R2111" s="83"/>
    </row>
    <row r="2112" spans="13:18" hidden="1" x14ac:dyDescent="0.25">
      <c r="M2112" s="82"/>
      <c r="R2112" s="83"/>
    </row>
    <row r="2113" spans="13:18" hidden="1" x14ac:dyDescent="0.25">
      <c r="M2113" s="82"/>
      <c r="R2113" s="83"/>
    </row>
    <row r="2114" spans="13:18" hidden="1" x14ac:dyDescent="0.25">
      <c r="M2114" s="82"/>
      <c r="R2114" s="83"/>
    </row>
    <row r="2115" spans="13:18" hidden="1" x14ac:dyDescent="0.25">
      <c r="M2115" s="82"/>
      <c r="R2115" s="83"/>
    </row>
    <row r="2116" spans="13:18" hidden="1" x14ac:dyDescent="0.25">
      <c r="M2116" s="82"/>
      <c r="R2116" s="83"/>
    </row>
    <row r="2117" spans="13:18" hidden="1" x14ac:dyDescent="0.25">
      <c r="M2117" s="82"/>
      <c r="R2117" s="83"/>
    </row>
    <row r="2118" spans="13:18" hidden="1" x14ac:dyDescent="0.25">
      <c r="M2118" s="82"/>
      <c r="R2118" s="83"/>
    </row>
    <row r="2119" spans="13:18" hidden="1" x14ac:dyDescent="0.25">
      <c r="M2119" s="82"/>
      <c r="R2119" s="83"/>
    </row>
    <row r="2120" spans="13:18" hidden="1" x14ac:dyDescent="0.25">
      <c r="M2120" s="82"/>
      <c r="R2120" s="83"/>
    </row>
    <row r="2121" spans="13:18" hidden="1" x14ac:dyDescent="0.25">
      <c r="M2121" s="82"/>
      <c r="R2121" s="83"/>
    </row>
    <row r="2122" spans="13:18" hidden="1" x14ac:dyDescent="0.25">
      <c r="M2122" s="82"/>
      <c r="R2122" s="83"/>
    </row>
    <row r="2123" spans="13:18" hidden="1" x14ac:dyDescent="0.25">
      <c r="M2123" s="82"/>
      <c r="R2123" s="83"/>
    </row>
    <row r="2124" spans="13:18" hidden="1" x14ac:dyDescent="0.25">
      <c r="M2124" s="82"/>
      <c r="R2124" s="83"/>
    </row>
    <row r="2125" spans="13:18" hidden="1" x14ac:dyDescent="0.25">
      <c r="M2125" s="82"/>
      <c r="R2125" s="83"/>
    </row>
    <row r="2126" spans="13:18" hidden="1" x14ac:dyDescent="0.25">
      <c r="M2126" s="82"/>
      <c r="R2126" s="83"/>
    </row>
    <row r="2127" spans="13:18" hidden="1" x14ac:dyDescent="0.25">
      <c r="M2127" s="82"/>
      <c r="R2127" s="83"/>
    </row>
    <row r="2128" spans="13:18" hidden="1" x14ac:dyDescent="0.25">
      <c r="M2128" s="82"/>
      <c r="R2128" s="83"/>
    </row>
    <row r="2129" spans="13:18" hidden="1" x14ac:dyDescent="0.25">
      <c r="M2129" s="82"/>
      <c r="R2129" s="83"/>
    </row>
    <row r="2130" spans="13:18" hidden="1" x14ac:dyDescent="0.25">
      <c r="M2130" s="82"/>
      <c r="R2130" s="83"/>
    </row>
    <row r="2131" spans="13:18" hidden="1" x14ac:dyDescent="0.25">
      <c r="M2131" s="82"/>
      <c r="R2131" s="83"/>
    </row>
    <row r="2132" spans="13:18" hidden="1" x14ac:dyDescent="0.25">
      <c r="M2132" s="82"/>
      <c r="R2132" s="83"/>
    </row>
    <row r="2133" spans="13:18" hidden="1" x14ac:dyDescent="0.25">
      <c r="M2133" s="82"/>
      <c r="R2133" s="83"/>
    </row>
    <row r="2134" spans="13:18" hidden="1" x14ac:dyDescent="0.25">
      <c r="M2134" s="82"/>
      <c r="R2134" s="83"/>
    </row>
    <row r="2135" spans="13:18" hidden="1" x14ac:dyDescent="0.25">
      <c r="M2135" s="82"/>
      <c r="R2135" s="83"/>
    </row>
    <row r="2136" spans="13:18" hidden="1" x14ac:dyDescent="0.25">
      <c r="M2136" s="82"/>
      <c r="R2136" s="83"/>
    </row>
    <row r="2137" spans="13:18" hidden="1" x14ac:dyDescent="0.25">
      <c r="M2137" s="82"/>
      <c r="R2137" s="83"/>
    </row>
    <row r="2138" spans="13:18" hidden="1" x14ac:dyDescent="0.25">
      <c r="M2138" s="82"/>
      <c r="R2138" s="83"/>
    </row>
    <row r="2139" spans="13:18" hidden="1" x14ac:dyDescent="0.25">
      <c r="M2139" s="82"/>
      <c r="R2139" s="83"/>
    </row>
    <row r="2140" spans="13:18" hidden="1" x14ac:dyDescent="0.25">
      <c r="M2140" s="82"/>
      <c r="R2140" s="83"/>
    </row>
    <row r="2141" spans="13:18" hidden="1" x14ac:dyDescent="0.25">
      <c r="M2141" s="82"/>
      <c r="R2141" s="83"/>
    </row>
    <row r="2142" spans="13:18" hidden="1" x14ac:dyDescent="0.25">
      <c r="M2142" s="82"/>
      <c r="R2142" s="83"/>
    </row>
    <row r="2143" spans="13:18" hidden="1" x14ac:dyDescent="0.25">
      <c r="M2143" s="82"/>
      <c r="R2143" s="83"/>
    </row>
    <row r="2144" spans="13:18" hidden="1" x14ac:dyDescent="0.25">
      <c r="M2144" s="82"/>
      <c r="R2144" s="83"/>
    </row>
    <row r="2145" spans="13:18" hidden="1" x14ac:dyDescent="0.25">
      <c r="M2145" s="82"/>
      <c r="R2145" s="83"/>
    </row>
    <row r="2146" spans="13:18" hidden="1" x14ac:dyDescent="0.25">
      <c r="M2146" s="82"/>
      <c r="R2146" s="83"/>
    </row>
    <row r="2147" spans="13:18" hidden="1" x14ac:dyDescent="0.25">
      <c r="M2147" s="82"/>
      <c r="R2147" s="83"/>
    </row>
    <row r="2148" spans="13:18" hidden="1" x14ac:dyDescent="0.25">
      <c r="M2148" s="82"/>
      <c r="R2148" s="83"/>
    </row>
    <row r="2149" spans="13:18" hidden="1" x14ac:dyDescent="0.25">
      <c r="M2149" s="82"/>
      <c r="R2149" s="83"/>
    </row>
    <row r="2150" spans="13:18" hidden="1" x14ac:dyDescent="0.25">
      <c r="M2150" s="82"/>
      <c r="R2150" s="83"/>
    </row>
    <row r="2151" spans="13:18" hidden="1" x14ac:dyDescent="0.25">
      <c r="M2151" s="82"/>
      <c r="R2151" s="83"/>
    </row>
    <row r="2152" spans="13:18" hidden="1" x14ac:dyDescent="0.25">
      <c r="M2152" s="82"/>
      <c r="R2152" s="83"/>
    </row>
    <row r="2153" spans="13:18" hidden="1" x14ac:dyDescent="0.25">
      <c r="M2153" s="82"/>
      <c r="R2153" s="83"/>
    </row>
    <row r="2154" spans="13:18" hidden="1" x14ac:dyDescent="0.25">
      <c r="M2154" s="82"/>
      <c r="R2154" s="83"/>
    </row>
    <row r="2155" spans="13:18" hidden="1" x14ac:dyDescent="0.25">
      <c r="M2155" s="82"/>
      <c r="R2155" s="83"/>
    </row>
    <row r="2156" spans="13:18" hidden="1" x14ac:dyDescent="0.25">
      <c r="M2156" s="82"/>
      <c r="R2156" s="83"/>
    </row>
    <row r="2157" spans="13:18" hidden="1" x14ac:dyDescent="0.25">
      <c r="M2157" s="82"/>
      <c r="R2157" s="83"/>
    </row>
    <row r="2158" spans="13:18" hidden="1" x14ac:dyDescent="0.25">
      <c r="M2158" s="82"/>
      <c r="R2158" s="83"/>
    </row>
    <row r="2159" spans="13:18" hidden="1" x14ac:dyDescent="0.25">
      <c r="M2159" s="82"/>
      <c r="R2159" s="83"/>
    </row>
    <row r="2160" spans="13:18" hidden="1" x14ac:dyDescent="0.25">
      <c r="M2160" s="82"/>
      <c r="R2160" s="83"/>
    </row>
    <row r="2161" spans="13:18" hidden="1" x14ac:dyDescent="0.25">
      <c r="M2161" s="82"/>
      <c r="R2161" s="83"/>
    </row>
    <row r="2162" spans="13:18" hidden="1" x14ac:dyDescent="0.25">
      <c r="M2162" s="82"/>
      <c r="R2162" s="83"/>
    </row>
    <row r="2163" spans="13:18" hidden="1" x14ac:dyDescent="0.25">
      <c r="M2163" s="82"/>
      <c r="R2163" s="83"/>
    </row>
    <row r="2164" spans="13:18" hidden="1" x14ac:dyDescent="0.25">
      <c r="M2164" s="82"/>
      <c r="R2164" s="83"/>
    </row>
    <row r="2165" spans="13:18" hidden="1" x14ac:dyDescent="0.25">
      <c r="M2165" s="82"/>
      <c r="R2165" s="83"/>
    </row>
    <row r="2166" spans="13:18" hidden="1" x14ac:dyDescent="0.25">
      <c r="M2166" s="82"/>
      <c r="R2166" s="83"/>
    </row>
    <row r="2167" spans="13:18" hidden="1" x14ac:dyDescent="0.25">
      <c r="M2167" s="82"/>
      <c r="R2167" s="83"/>
    </row>
    <row r="2168" spans="13:18" hidden="1" x14ac:dyDescent="0.25">
      <c r="M2168" s="82"/>
      <c r="R2168" s="83"/>
    </row>
    <row r="2169" spans="13:18" hidden="1" x14ac:dyDescent="0.25">
      <c r="M2169" s="82"/>
      <c r="R2169" s="83"/>
    </row>
    <row r="2170" spans="13:18" hidden="1" x14ac:dyDescent="0.25">
      <c r="M2170" s="82"/>
      <c r="R2170" s="83"/>
    </row>
    <row r="2171" spans="13:18" hidden="1" x14ac:dyDescent="0.25">
      <c r="M2171" s="82"/>
      <c r="R2171" s="83"/>
    </row>
    <row r="2172" spans="13:18" hidden="1" x14ac:dyDescent="0.25">
      <c r="M2172" s="82"/>
      <c r="R2172" s="83"/>
    </row>
    <row r="2173" spans="13:18" hidden="1" x14ac:dyDescent="0.25">
      <c r="M2173" s="82"/>
      <c r="R2173" s="83"/>
    </row>
    <row r="2174" spans="13:18" hidden="1" x14ac:dyDescent="0.25">
      <c r="M2174" s="82"/>
      <c r="R2174" s="83"/>
    </row>
    <row r="2175" spans="13:18" hidden="1" x14ac:dyDescent="0.25">
      <c r="M2175" s="82"/>
      <c r="R2175" s="83"/>
    </row>
    <row r="2176" spans="13:18" hidden="1" x14ac:dyDescent="0.25">
      <c r="M2176" s="82"/>
      <c r="R2176" s="83"/>
    </row>
    <row r="2177" spans="13:18" hidden="1" x14ac:dyDescent="0.25">
      <c r="M2177" s="82"/>
      <c r="R2177" s="83"/>
    </row>
    <row r="2178" spans="13:18" hidden="1" x14ac:dyDescent="0.25">
      <c r="M2178" s="82"/>
      <c r="R2178" s="83"/>
    </row>
    <row r="2179" spans="13:18" hidden="1" x14ac:dyDescent="0.25">
      <c r="M2179" s="82"/>
      <c r="R2179" s="83"/>
    </row>
    <row r="2180" spans="13:18" hidden="1" x14ac:dyDescent="0.25">
      <c r="M2180" s="82"/>
      <c r="R2180" s="83"/>
    </row>
    <row r="2181" spans="13:18" hidden="1" x14ac:dyDescent="0.25">
      <c r="M2181" s="82"/>
      <c r="R2181" s="83"/>
    </row>
    <row r="2182" spans="13:18" hidden="1" x14ac:dyDescent="0.25">
      <c r="M2182" s="82"/>
      <c r="R2182" s="83"/>
    </row>
    <row r="2183" spans="13:18" hidden="1" x14ac:dyDescent="0.25">
      <c r="M2183" s="82"/>
      <c r="R2183" s="83"/>
    </row>
    <row r="2184" spans="13:18" hidden="1" x14ac:dyDescent="0.25">
      <c r="M2184" s="82"/>
      <c r="R2184" s="83"/>
    </row>
    <row r="2185" spans="13:18" hidden="1" x14ac:dyDescent="0.25">
      <c r="M2185" s="82"/>
      <c r="R2185" s="83"/>
    </row>
    <row r="2186" spans="13:18" hidden="1" x14ac:dyDescent="0.25">
      <c r="M2186" s="82"/>
      <c r="R2186" s="83"/>
    </row>
    <row r="2187" spans="13:18" hidden="1" x14ac:dyDescent="0.25">
      <c r="M2187" s="82"/>
      <c r="R2187" s="83"/>
    </row>
    <row r="2188" spans="13:18" hidden="1" x14ac:dyDescent="0.25">
      <c r="M2188" s="82"/>
      <c r="R2188" s="83"/>
    </row>
    <row r="2189" spans="13:18" hidden="1" x14ac:dyDescent="0.25">
      <c r="M2189" s="82"/>
      <c r="R2189" s="83"/>
    </row>
    <row r="2190" spans="13:18" hidden="1" x14ac:dyDescent="0.25">
      <c r="M2190" s="82"/>
      <c r="R2190" s="83"/>
    </row>
    <row r="2191" spans="13:18" hidden="1" x14ac:dyDescent="0.25">
      <c r="M2191" s="82"/>
      <c r="R2191" s="83"/>
    </row>
    <row r="2192" spans="13:18" hidden="1" x14ac:dyDescent="0.25">
      <c r="M2192" s="82"/>
      <c r="R2192" s="83"/>
    </row>
    <row r="2193" spans="13:18" hidden="1" x14ac:dyDescent="0.25">
      <c r="M2193" s="82"/>
      <c r="R2193" s="83"/>
    </row>
    <row r="2194" spans="13:18" hidden="1" x14ac:dyDescent="0.25">
      <c r="M2194" s="82"/>
      <c r="R2194" s="83"/>
    </row>
    <row r="2195" spans="13:18" hidden="1" x14ac:dyDescent="0.25">
      <c r="M2195" s="82"/>
      <c r="R2195" s="83"/>
    </row>
    <row r="2196" spans="13:18" hidden="1" x14ac:dyDescent="0.25">
      <c r="M2196" s="82"/>
      <c r="R2196" s="83"/>
    </row>
    <row r="2197" spans="13:18" hidden="1" x14ac:dyDescent="0.25">
      <c r="M2197" s="82"/>
      <c r="R2197" s="83"/>
    </row>
    <row r="2198" spans="13:18" hidden="1" x14ac:dyDescent="0.25">
      <c r="M2198" s="82"/>
      <c r="R2198" s="83"/>
    </row>
    <row r="2199" spans="13:18" hidden="1" x14ac:dyDescent="0.25">
      <c r="M2199" s="82"/>
      <c r="R2199" s="83"/>
    </row>
    <row r="2200" spans="13:18" hidden="1" x14ac:dyDescent="0.25">
      <c r="M2200" s="82"/>
      <c r="R2200" s="83"/>
    </row>
    <row r="2201" spans="13:18" hidden="1" x14ac:dyDescent="0.25">
      <c r="M2201" s="82"/>
      <c r="R2201" s="83"/>
    </row>
    <row r="2202" spans="13:18" hidden="1" x14ac:dyDescent="0.25">
      <c r="M2202" s="82"/>
      <c r="R2202" s="83"/>
    </row>
    <row r="2203" spans="13:18" hidden="1" x14ac:dyDescent="0.25">
      <c r="M2203" s="82"/>
      <c r="R2203" s="83"/>
    </row>
    <row r="2204" spans="13:18" hidden="1" x14ac:dyDescent="0.25">
      <c r="M2204" s="82"/>
      <c r="R2204" s="83"/>
    </row>
    <row r="2205" spans="13:18" hidden="1" x14ac:dyDescent="0.25">
      <c r="M2205" s="82"/>
      <c r="R2205" s="83"/>
    </row>
    <row r="2206" spans="13:18" hidden="1" x14ac:dyDescent="0.25">
      <c r="M2206" s="82"/>
      <c r="R2206" s="83"/>
    </row>
    <row r="2207" spans="13:18" hidden="1" x14ac:dyDescent="0.25">
      <c r="M2207" s="82"/>
      <c r="R2207" s="83"/>
    </row>
    <row r="2208" spans="13:18" hidden="1" x14ac:dyDescent="0.25">
      <c r="M2208" s="82"/>
      <c r="R2208" s="83"/>
    </row>
    <row r="2209" spans="13:18" hidden="1" x14ac:dyDescent="0.25">
      <c r="M2209" s="82"/>
      <c r="R2209" s="83"/>
    </row>
    <row r="2210" spans="13:18" hidden="1" x14ac:dyDescent="0.25">
      <c r="M2210" s="82"/>
      <c r="R2210" s="83"/>
    </row>
    <row r="2211" spans="13:18" hidden="1" x14ac:dyDescent="0.25">
      <c r="M2211" s="82"/>
      <c r="R2211" s="83"/>
    </row>
    <row r="2212" spans="13:18" hidden="1" x14ac:dyDescent="0.25">
      <c r="M2212" s="82"/>
      <c r="R2212" s="83"/>
    </row>
    <row r="2213" spans="13:18" hidden="1" x14ac:dyDescent="0.25">
      <c r="M2213" s="82"/>
      <c r="R2213" s="83"/>
    </row>
    <row r="2214" spans="13:18" hidden="1" x14ac:dyDescent="0.25">
      <c r="M2214" s="82"/>
      <c r="R2214" s="83"/>
    </row>
    <row r="2215" spans="13:18" hidden="1" x14ac:dyDescent="0.25">
      <c r="M2215" s="82"/>
      <c r="R2215" s="83"/>
    </row>
    <row r="2216" spans="13:18" hidden="1" x14ac:dyDescent="0.25">
      <c r="M2216" s="82"/>
      <c r="R2216" s="83"/>
    </row>
    <row r="2217" spans="13:18" hidden="1" x14ac:dyDescent="0.25">
      <c r="M2217" s="82"/>
      <c r="R2217" s="83"/>
    </row>
    <row r="2218" spans="13:18" hidden="1" x14ac:dyDescent="0.25">
      <c r="M2218" s="82"/>
      <c r="R2218" s="83"/>
    </row>
    <row r="2219" spans="13:18" hidden="1" x14ac:dyDescent="0.25">
      <c r="M2219" s="82"/>
      <c r="R2219" s="83"/>
    </row>
    <row r="2220" spans="13:18" hidden="1" x14ac:dyDescent="0.25">
      <c r="M2220" s="82"/>
      <c r="R2220" s="83"/>
    </row>
    <row r="2221" spans="13:18" hidden="1" x14ac:dyDescent="0.25">
      <c r="M2221" s="82"/>
      <c r="R2221" s="83"/>
    </row>
    <row r="2222" spans="13:18" hidden="1" x14ac:dyDescent="0.25">
      <c r="M2222" s="82"/>
      <c r="R2222" s="83"/>
    </row>
    <row r="2223" spans="13:18" hidden="1" x14ac:dyDescent="0.25">
      <c r="M2223" s="82"/>
      <c r="R2223" s="83"/>
    </row>
    <row r="2224" spans="13:18" hidden="1" x14ac:dyDescent="0.25">
      <c r="M2224" s="82"/>
      <c r="R2224" s="83"/>
    </row>
    <row r="2225" spans="13:18" hidden="1" x14ac:dyDescent="0.25">
      <c r="M2225" s="82"/>
      <c r="R2225" s="83"/>
    </row>
    <row r="2226" spans="13:18" hidden="1" x14ac:dyDescent="0.25">
      <c r="M2226" s="82"/>
      <c r="R2226" s="83"/>
    </row>
    <row r="2227" spans="13:18" hidden="1" x14ac:dyDescent="0.25">
      <c r="M2227" s="82"/>
      <c r="R2227" s="83"/>
    </row>
    <row r="2228" spans="13:18" hidden="1" x14ac:dyDescent="0.25">
      <c r="M2228" s="82"/>
      <c r="R2228" s="83"/>
    </row>
    <row r="2229" spans="13:18" hidden="1" x14ac:dyDescent="0.25">
      <c r="M2229" s="82"/>
      <c r="R2229" s="83"/>
    </row>
    <row r="2230" spans="13:18" hidden="1" x14ac:dyDescent="0.25">
      <c r="M2230" s="82"/>
      <c r="R2230" s="83"/>
    </row>
    <row r="2231" spans="13:18" hidden="1" x14ac:dyDescent="0.25">
      <c r="M2231" s="82"/>
      <c r="R2231" s="83"/>
    </row>
    <row r="2232" spans="13:18" hidden="1" x14ac:dyDescent="0.25">
      <c r="M2232" s="82"/>
      <c r="R2232" s="83"/>
    </row>
    <row r="2233" spans="13:18" hidden="1" x14ac:dyDescent="0.25">
      <c r="M2233" s="82"/>
      <c r="R2233" s="83"/>
    </row>
    <row r="2234" spans="13:18" hidden="1" x14ac:dyDescent="0.25">
      <c r="M2234" s="82"/>
      <c r="R2234" s="83"/>
    </row>
    <row r="2235" spans="13:18" hidden="1" x14ac:dyDescent="0.25">
      <c r="M2235" s="82"/>
      <c r="R2235" s="83"/>
    </row>
    <row r="2236" spans="13:18" hidden="1" x14ac:dyDescent="0.25">
      <c r="M2236" s="82"/>
      <c r="R2236" s="83"/>
    </row>
    <row r="2237" spans="13:18" hidden="1" x14ac:dyDescent="0.25">
      <c r="M2237" s="82"/>
      <c r="R2237" s="83"/>
    </row>
    <row r="2238" spans="13:18" hidden="1" x14ac:dyDescent="0.25">
      <c r="M2238" s="82"/>
      <c r="R2238" s="83"/>
    </row>
    <row r="2239" spans="13:18" hidden="1" x14ac:dyDescent="0.25">
      <c r="M2239" s="82"/>
      <c r="R2239" s="83"/>
    </row>
    <row r="2240" spans="13:18" hidden="1" x14ac:dyDescent="0.25">
      <c r="M2240" s="82"/>
      <c r="R2240" s="83"/>
    </row>
    <row r="2241" spans="13:18" hidden="1" x14ac:dyDescent="0.25">
      <c r="M2241" s="82"/>
      <c r="R2241" s="83"/>
    </row>
    <row r="2242" spans="13:18" hidden="1" x14ac:dyDescent="0.25">
      <c r="M2242" s="82"/>
      <c r="R2242" s="83"/>
    </row>
    <row r="2243" spans="13:18" hidden="1" x14ac:dyDescent="0.25">
      <c r="M2243" s="82"/>
      <c r="R2243" s="83"/>
    </row>
    <row r="2244" spans="13:18" hidden="1" x14ac:dyDescent="0.25">
      <c r="M2244" s="82"/>
      <c r="R2244" s="83"/>
    </row>
    <row r="2245" spans="13:18" hidden="1" x14ac:dyDescent="0.25">
      <c r="M2245" s="82"/>
      <c r="R2245" s="83"/>
    </row>
    <row r="2246" spans="13:18" hidden="1" x14ac:dyDescent="0.25">
      <c r="M2246" s="82"/>
      <c r="R2246" s="83"/>
    </row>
    <row r="2247" spans="13:18" hidden="1" x14ac:dyDescent="0.25">
      <c r="M2247" s="82"/>
      <c r="R2247" s="83"/>
    </row>
    <row r="2248" spans="13:18" hidden="1" x14ac:dyDescent="0.25">
      <c r="M2248" s="82"/>
      <c r="R2248" s="83"/>
    </row>
    <row r="2249" spans="13:18" hidden="1" x14ac:dyDescent="0.25">
      <c r="M2249" s="82"/>
      <c r="R2249" s="83"/>
    </row>
    <row r="2250" spans="13:18" hidden="1" x14ac:dyDescent="0.25">
      <c r="M2250" s="82"/>
      <c r="R2250" s="83"/>
    </row>
    <row r="2251" spans="13:18" hidden="1" x14ac:dyDescent="0.25">
      <c r="M2251" s="82"/>
      <c r="R2251" s="83"/>
    </row>
    <row r="2252" spans="13:18" hidden="1" x14ac:dyDescent="0.25">
      <c r="M2252" s="82"/>
      <c r="R2252" s="83"/>
    </row>
    <row r="2253" spans="13:18" hidden="1" x14ac:dyDescent="0.25">
      <c r="M2253" s="82"/>
      <c r="R2253" s="83"/>
    </row>
    <row r="2254" spans="13:18" hidden="1" x14ac:dyDescent="0.25">
      <c r="M2254" s="82"/>
      <c r="R2254" s="83"/>
    </row>
    <row r="2255" spans="13:18" hidden="1" x14ac:dyDescent="0.25">
      <c r="M2255" s="82"/>
      <c r="R2255" s="83"/>
    </row>
    <row r="2256" spans="13:18" hidden="1" x14ac:dyDescent="0.25">
      <c r="M2256" s="82"/>
      <c r="R2256" s="83"/>
    </row>
    <row r="2257" spans="13:18" hidden="1" x14ac:dyDescent="0.25">
      <c r="M2257" s="82"/>
      <c r="R2257" s="83"/>
    </row>
    <row r="2258" spans="13:18" hidden="1" x14ac:dyDescent="0.25">
      <c r="M2258" s="82"/>
      <c r="R2258" s="83"/>
    </row>
    <row r="2259" spans="13:18" hidden="1" x14ac:dyDescent="0.25">
      <c r="M2259" s="82"/>
      <c r="R2259" s="83"/>
    </row>
    <row r="2260" spans="13:18" hidden="1" x14ac:dyDescent="0.25">
      <c r="M2260" s="82"/>
      <c r="R2260" s="83"/>
    </row>
    <row r="2261" spans="13:18" hidden="1" x14ac:dyDescent="0.25">
      <c r="M2261" s="82"/>
      <c r="R2261" s="83"/>
    </row>
    <row r="2262" spans="13:18" hidden="1" x14ac:dyDescent="0.25">
      <c r="M2262" s="82"/>
      <c r="R2262" s="83"/>
    </row>
    <row r="2263" spans="13:18" hidden="1" x14ac:dyDescent="0.25">
      <c r="M2263" s="82"/>
      <c r="R2263" s="83"/>
    </row>
    <row r="2264" spans="13:18" hidden="1" x14ac:dyDescent="0.25">
      <c r="M2264" s="82"/>
      <c r="R2264" s="83"/>
    </row>
    <row r="2265" spans="13:18" hidden="1" x14ac:dyDescent="0.25">
      <c r="M2265" s="82"/>
      <c r="R2265" s="83"/>
    </row>
    <row r="2266" spans="13:18" hidden="1" x14ac:dyDescent="0.25">
      <c r="M2266" s="82"/>
      <c r="R2266" s="83"/>
    </row>
    <row r="2267" spans="13:18" hidden="1" x14ac:dyDescent="0.25">
      <c r="M2267" s="82"/>
      <c r="R2267" s="83"/>
    </row>
    <row r="2268" spans="13:18" hidden="1" x14ac:dyDescent="0.25">
      <c r="M2268" s="82"/>
      <c r="R2268" s="83"/>
    </row>
    <row r="2269" spans="13:18" hidden="1" x14ac:dyDescent="0.25">
      <c r="M2269" s="82"/>
      <c r="R2269" s="83"/>
    </row>
    <row r="2270" spans="13:18" hidden="1" x14ac:dyDescent="0.25">
      <c r="M2270" s="82"/>
      <c r="R2270" s="83"/>
    </row>
    <row r="2271" spans="13:18" hidden="1" x14ac:dyDescent="0.25">
      <c r="M2271" s="82"/>
      <c r="R2271" s="83"/>
    </row>
    <row r="2272" spans="13:18" hidden="1" x14ac:dyDescent="0.25">
      <c r="M2272" s="82"/>
      <c r="R2272" s="83"/>
    </row>
    <row r="2273" spans="13:18" hidden="1" x14ac:dyDescent="0.25">
      <c r="M2273" s="82"/>
      <c r="R2273" s="83"/>
    </row>
    <row r="2274" spans="13:18" hidden="1" x14ac:dyDescent="0.25">
      <c r="M2274" s="82"/>
      <c r="R2274" s="83"/>
    </row>
    <row r="2275" spans="13:18" hidden="1" x14ac:dyDescent="0.25">
      <c r="M2275" s="82"/>
      <c r="R2275" s="83"/>
    </row>
    <row r="2276" spans="13:18" hidden="1" x14ac:dyDescent="0.25">
      <c r="M2276" s="82"/>
      <c r="R2276" s="83"/>
    </row>
    <row r="2277" spans="13:18" hidden="1" x14ac:dyDescent="0.25">
      <c r="M2277" s="82"/>
      <c r="R2277" s="83"/>
    </row>
    <row r="2278" spans="13:18" hidden="1" x14ac:dyDescent="0.25">
      <c r="M2278" s="82"/>
      <c r="R2278" s="83"/>
    </row>
    <row r="2279" spans="13:18" hidden="1" x14ac:dyDescent="0.25">
      <c r="M2279" s="82"/>
      <c r="R2279" s="83"/>
    </row>
    <row r="2280" spans="13:18" hidden="1" x14ac:dyDescent="0.25">
      <c r="M2280" s="82"/>
      <c r="R2280" s="83"/>
    </row>
    <row r="2281" spans="13:18" hidden="1" x14ac:dyDescent="0.25">
      <c r="M2281" s="82"/>
      <c r="R2281" s="83"/>
    </row>
    <row r="2282" spans="13:18" hidden="1" x14ac:dyDescent="0.25">
      <c r="M2282" s="82"/>
      <c r="R2282" s="83"/>
    </row>
    <row r="2283" spans="13:18" hidden="1" x14ac:dyDescent="0.25">
      <c r="M2283" s="82"/>
      <c r="R2283" s="83"/>
    </row>
    <row r="2284" spans="13:18" hidden="1" x14ac:dyDescent="0.25">
      <c r="M2284" s="82"/>
      <c r="R2284" s="83"/>
    </row>
    <row r="2285" spans="13:18" hidden="1" x14ac:dyDescent="0.25">
      <c r="M2285" s="82"/>
      <c r="R2285" s="83"/>
    </row>
    <row r="2286" spans="13:18" hidden="1" x14ac:dyDescent="0.25">
      <c r="M2286" s="82"/>
      <c r="R2286" s="83"/>
    </row>
    <row r="2287" spans="13:18" hidden="1" x14ac:dyDescent="0.25">
      <c r="M2287" s="82"/>
      <c r="R2287" s="83"/>
    </row>
    <row r="2288" spans="13:18" hidden="1" x14ac:dyDescent="0.25">
      <c r="M2288" s="82"/>
      <c r="R2288" s="83"/>
    </row>
    <row r="2289" spans="13:18" hidden="1" x14ac:dyDescent="0.25">
      <c r="M2289" s="82"/>
      <c r="R2289" s="83"/>
    </row>
    <row r="2290" spans="13:18" hidden="1" x14ac:dyDescent="0.25">
      <c r="M2290" s="82"/>
      <c r="R2290" s="83"/>
    </row>
    <row r="2291" spans="13:18" hidden="1" x14ac:dyDescent="0.25">
      <c r="M2291" s="82"/>
      <c r="R2291" s="83"/>
    </row>
    <row r="2292" spans="13:18" hidden="1" x14ac:dyDescent="0.25">
      <c r="M2292" s="82"/>
      <c r="R2292" s="83"/>
    </row>
    <row r="2293" spans="13:18" hidden="1" x14ac:dyDescent="0.25">
      <c r="M2293" s="82"/>
      <c r="R2293" s="83"/>
    </row>
    <row r="2294" spans="13:18" hidden="1" x14ac:dyDescent="0.25">
      <c r="M2294" s="82"/>
      <c r="R2294" s="83"/>
    </row>
    <row r="2295" spans="13:18" hidden="1" x14ac:dyDescent="0.25">
      <c r="M2295" s="82"/>
      <c r="R2295" s="83"/>
    </row>
    <row r="2296" spans="13:18" hidden="1" x14ac:dyDescent="0.25">
      <c r="M2296" s="82"/>
      <c r="R2296" s="83"/>
    </row>
    <row r="2297" spans="13:18" hidden="1" x14ac:dyDescent="0.25">
      <c r="M2297" s="82"/>
      <c r="R2297" s="83"/>
    </row>
    <row r="2298" spans="13:18" hidden="1" x14ac:dyDescent="0.25">
      <c r="M2298" s="82"/>
      <c r="R2298" s="83"/>
    </row>
    <row r="2299" spans="13:18" hidden="1" x14ac:dyDescent="0.25">
      <c r="M2299" s="82"/>
      <c r="R2299" s="83"/>
    </row>
    <row r="2300" spans="13:18" hidden="1" x14ac:dyDescent="0.25">
      <c r="M2300" s="82"/>
      <c r="R2300" s="83"/>
    </row>
    <row r="2301" spans="13:18" hidden="1" x14ac:dyDescent="0.25">
      <c r="M2301" s="82"/>
      <c r="R2301" s="83"/>
    </row>
    <row r="2302" spans="13:18" hidden="1" x14ac:dyDescent="0.25">
      <c r="M2302" s="82"/>
      <c r="R2302" s="83"/>
    </row>
    <row r="2303" spans="13:18" hidden="1" x14ac:dyDescent="0.25">
      <c r="M2303" s="82"/>
      <c r="R2303" s="83"/>
    </row>
    <row r="2304" spans="13:18" hidden="1" x14ac:dyDescent="0.25">
      <c r="M2304" s="82"/>
      <c r="R2304" s="83"/>
    </row>
    <row r="2305" spans="13:18" hidden="1" x14ac:dyDescent="0.25">
      <c r="M2305" s="82"/>
      <c r="R2305" s="83"/>
    </row>
    <row r="2306" spans="13:18" hidden="1" x14ac:dyDescent="0.25">
      <c r="M2306" s="82"/>
      <c r="R2306" s="83"/>
    </row>
    <row r="2307" spans="13:18" hidden="1" x14ac:dyDescent="0.25">
      <c r="M2307" s="82"/>
      <c r="R2307" s="83"/>
    </row>
    <row r="2308" spans="13:18" hidden="1" x14ac:dyDescent="0.25">
      <c r="M2308" s="82"/>
      <c r="R2308" s="83"/>
    </row>
    <row r="2309" spans="13:18" hidden="1" x14ac:dyDescent="0.25">
      <c r="M2309" s="82"/>
      <c r="R2309" s="83"/>
    </row>
    <row r="2310" spans="13:18" hidden="1" x14ac:dyDescent="0.25">
      <c r="M2310" s="82"/>
      <c r="R2310" s="83"/>
    </row>
    <row r="2311" spans="13:18" hidden="1" x14ac:dyDescent="0.25">
      <c r="M2311" s="82"/>
      <c r="R2311" s="83"/>
    </row>
    <row r="2312" spans="13:18" hidden="1" x14ac:dyDescent="0.25">
      <c r="M2312" s="82"/>
      <c r="R2312" s="83"/>
    </row>
    <row r="2313" spans="13:18" hidden="1" x14ac:dyDescent="0.25">
      <c r="M2313" s="82"/>
      <c r="R2313" s="83"/>
    </row>
    <row r="2314" spans="13:18" hidden="1" x14ac:dyDescent="0.25">
      <c r="M2314" s="82"/>
      <c r="R2314" s="83"/>
    </row>
    <row r="2315" spans="13:18" hidden="1" x14ac:dyDescent="0.25">
      <c r="M2315" s="82"/>
      <c r="R2315" s="83"/>
    </row>
    <row r="2316" spans="13:18" hidden="1" x14ac:dyDescent="0.25">
      <c r="M2316" s="82"/>
      <c r="R2316" s="83"/>
    </row>
    <row r="2317" spans="13:18" hidden="1" x14ac:dyDescent="0.25">
      <c r="M2317" s="82"/>
      <c r="R2317" s="83"/>
    </row>
    <row r="2318" spans="13:18" hidden="1" x14ac:dyDescent="0.25">
      <c r="M2318" s="82"/>
      <c r="R2318" s="83"/>
    </row>
    <row r="2319" spans="13:18" hidden="1" x14ac:dyDescent="0.25">
      <c r="M2319" s="82"/>
      <c r="R2319" s="83"/>
    </row>
    <row r="2320" spans="13:18" hidden="1" x14ac:dyDescent="0.25">
      <c r="M2320" s="82"/>
      <c r="R2320" s="83"/>
    </row>
    <row r="2321" spans="13:18" hidden="1" x14ac:dyDescent="0.25">
      <c r="M2321" s="82"/>
      <c r="R2321" s="83"/>
    </row>
    <row r="2322" spans="13:18" hidden="1" x14ac:dyDescent="0.25">
      <c r="M2322" s="82"/>
      <c r="R2322" s="83"/>
    </row>
    <row r="2323" spans="13:18" hidden="1" x14ac:dyDescent="0.25">
      <c r="M2323" s="82"/>
      <c r="R2323" s="83"/>
    </row>
    <row r="2324" spans="13:18" hidden="1" x14ac:dyDescent="0.25">
      <c r="M2324" s="82"/>
      <c r="R2324" s="83"/>
    </row>
    <row r="2325" spans="13:18" hidden="1" x14ac:dyDescent="0.25">
      <c r="M2325" s="82"/>
      <c r="R2325" s="83"/>
    </row>
    <row r="2326" spans="13:18" hidden="1" x14ac:dyDescent="0.25">
      <c r="M2326" s="82"/>
      <c r="R2326" s="83"/>
    </row>
    <row r="2327" spans="13:18" hidden="1" x14ac:dyDescent="0.25">
      <c r="M2327" s="82"/>
      <c r="R2327" s="83"/>
    </row>
    <row r="2328" spans="13:18" hidden="1" x14ac:dyDescent="0.25">
      <c r="M2328" s="82"/>
      <c r="R2328" s="83"/>
    </row>
    <row r="2329" spans="13:18" hidden="1" x14ac:dyDescent="0.25">
      <c r="M2329" s="82"/>
      <c r="R2329" s="83"/>
    </row>
    <row r="2330" spans="13:18" hidden="1" x14ac:dyDescent="0.25">
      <c r="M2330" s="82"/>
      <c r="R2330" s="83"/>
    </row>
    <row r="2331" spans="13:18" hidden="1" x14ac:dyDescent="0.25">
      <c r="M2331" s="82"/>
      <c r="R2331" s="83"/>
    </row>
    <row r="2332" spans="13:18" hidden="1" x14ac:dyDescent="0.25">
      <c r="M2332" s="82"/>
      <c r="R2332" s="83"/>
    </row>
    <row r="2333" spans="13:18" hidden="1" x14ac:dyDescent="0.25">
      <c r="M2333" s="82"/>
      <c r="R2333" s="83"/>
    </row>
    <row r="2334" spans="13:18" hidden="1" x14ac:dyDescent="0.25">
      <c r="M2334" s="82"/>
      <c r="R2334" s="83"/>
    </row>
    <row r="2335" spans="13:18" hidden="1" x14ac:dyDescent="0.25">
      <c r="M2335" s="82"/>
      <c r="R2335" s="83"/>
    </row>
    <row r="2336" spans="13:18" hidden="1" x14ac:dyDescent="0.25">
      <c r="M2336" s="82"/>
      <c r="R2336" s="83"/>
    </row>
    <row r="2337" spans="13:18" hidden="1" x14ac:dyDescent="0.25">
      <c r="M2337" s="82"/>
      <c r="R2337" s="83"/>
    </row>
    <row r="2338" spans="13:18" hidden="1" x14ac:dyDescent="0.25">
      <c r="M2338" s="82"/>
      <c r="R2338" s="83"/>
    </row>
    <row r="2339" spans="13:18" hidden="1" x14ac:dyDescent="0.25">
      <c r="M2339" s="82"/>
      <c r="R2339" s="83"/>
    </row>
    <row r="2340" spans="13:18" hidden="1" x14ac:dyDescent="0.25">
      <c r="M2340" s="82"/>
      <c r="R2340" s="83"/>
    </row>
    <row r="2341" spans="13:18" hidden="1" x14ac:dyDescent="0.25">
      <c r="M2341" s="82"/>
      <c r="R2341" s="83"/>
    </row>
    <row r="2342" spans="13:18" hidden="1" x14ac:dyDescent="0.25">
      <c r="M2342" s="82"/>
      <c r="R2342" s="83"/>
    </row>
    <row r="2343" spans="13:18" hidden="1" x14ac:dyDescent="0.25">
      <c r="M2343" s="82"/>
      <c r="R2343" s="83"/>
    </row>
    <row r="2344" spans="13:18" hidden="1" x14ac:dyDescent="0.25">
      <c r="M2344" s="82"/>
      <c r="R2344" s="83"/>
    </row>
    <row r="2345" spans="13:18" hidden="1" x14ac:dyDescent="0.25">
      <c r="M2345" s="82"/>
      <c r="R2345" s="83"/>
    </row>
    <row r="2346" spans="13:18" hidden="1" x14ac:dyDescent="0.25">
      <c r="M2346" s="82"/>
      <c r="R2346" s="83"/>
    </row>
    <row r="2347" spans="13:18" hidden="1" x14ac:dyDescent="0.25">
      <c r="M2347" s="82"/>
      <c r="R2347" s="83"/>
    </row>
    <row r="2348" spans="13:18" hidden="1" x14ac:dyDescent="0.25">
      <c r="M2348" s="82"/>
      <c r="R2348" s="83"/>
    </row>
    <row r="2349" spans="13:18" hidden="1" x14ac:dyDescent="0.25">
      <c r="M2349" s="82"/>
      <c r="R2349" s="83"/>
    </row>
    <row r="2350" spans="13:18" hidden="1" x14ac:dyDescent="0.25">
      <c r="M2350" s="82"/>
      <c r="R2350" s="83"/>
    </row>
    <row r="2351" spans="13:18" hidden="1" x14ac:dyDescent="0.25">
      <c r="M2351" s="82"/>
      <c r="R2351" s="83"/>
    </row>
    <row r="2352" spans="13:18" hidden="1" x14ac:dyDescent="0.25">
      <c r="M2352" s="82"/>
      <c r="R2352" s="83"/>
    </row>
    <row r="2353" spans="13:18" hidden="1" x14ac:dyDescent="0.25">
      <c r="M2353" s="82"/>
      <c r="R2353" s="83"/>
    </row>
    <row r="2354" spans="13:18" hidden="1" x14ac:dyDescent="0.25">
      <c r="M2354" s="82"/>
      <c r="R2354" s="83"/>
    </row>
    <row r="2355" spans="13:18" hidden="1" x14ac:dyDescent="0.25">
      <c r="M2355" s="82"/>
      <c r="R2355" s="83"/>
    </row>
    <row r="2356" spans="13:18" hidden="1" x14ac:dyDescent="0.25">
      <c r="M2356" s="82"/>
      <c r="R2356" s="83"/>
    </row>
    <row r="2357" spans="13:18" hidden="1" x14ac:dyDescent="0.25">
      <c r="M2357" s="82"/>
      <c r="R2357" s="83"/>
    </row>
    <row r="2358" spans="13:18" hidden="1" x14ac:dyDescent="0.25">
      <c r="M2358" s="82"/>
      <c r="R2358" s="83"/>
    </row>
    <row r="2359" spans="13:18" hidden="1" x14ac:dyDescent="0.25">
      <c r="M2359" s="82"/>
      <c r="R2359" s="83"/>
    </row>
    <row r="2360" spans="13:18" hidden="1" x14ac:dyDescent="0.25">
      <c r="M2360" s="82"/>
      <c r="R2360" s="83"/>
    </row>
    <row r="2361" spans="13:18" hidden="1" x14ac:dyDescent="0.25">
      <c r="M2361" s="82"/>
      <c r="R2361" s="83"/>
    </row>
    <row r="2362" spans="13:18" hidden="1" x14ac:dyDescent="0.25">
      <c r="M2362" s="82"/>
      <c r="R2362" s="83"/>
    </row>
    <row r="2363" spans="13:18" hidden="1" x14ac:dyDescent="0.25">
      <c r="M2363" s="82"/>
      <c r="R2363" s="83"/>
    </row>
    <row r="2364" spans="13:18" hidden="1" x14ac:dyDescent="0.25">
      <c r="M2364" s="82"/>
      <c r="R2364" s="83"/>
    </row>
    <row r="2365" spans="13:18" hidden="1" x14ac:dyDescent="0.25">
      <c r="M2365" s="82"/>
      <c r="R2365" s="83"/>
    </row>
    <row r="2366" spans="13:18" hidden="1" x14ac:dyDescent="0.25">
      <c r="M2366" s="82"/>
      <c r="R2366" s="83"/>
    </row>
    <row r="2367" spans="13:18" hidden="1" x14ac:dyDescent="0.25">
      <c r="M2367" s="82"/>
      <c r="R2367" s="83"/>
    </row>
    <row r="2368" spans="13:18" hidden="1" x14ac:dyDescent="0.25">
      <c r="M2368" s="82"/>
      <c r="R2368" s="83"/>
    </row>
    <row r="2369" spans="13:18" hidden="1" x14ac:dyDescent="0.25">
      <c r="M2369" s="82"/>
      <c r="R2369" s="83"/>
    </row>
    <row r="2370" spans="13:18" hidden="1" x14ac:dyDescent="0.25">
      <c r="M2370" s="82"/>
      <c r="R2370" s="83"/>
    </row>
    <row r="2371" spans="13:18" hidden="1" x14ac:dyDescent="0.25">
      <c r="M2371" s="82"/>
      <c r="R2371" s="83"/>
    </row>
    <row r="2372" spans="13:18" hidden="1" x14ac:dyDescent="0.25">
      <c r="M2372" s="82"/>
      <c r="R2372" s="83"/>
    </row>
    <row r="2373" spans="13:18" hidden="1" x14ac:dyDescent="0.25">
      <c r="M2373" s="82"/>
      <c r="R2373" s="83"/>
    </row>
    <row r="2374" spans="13:18" hidden="1" x14ac:dyDescent="0.25">
      <c r="M2374" s="82"/>
      <c r="R2374" s="83"/>
    </row>
    <row r="2375" spans="13:18" hidden="1" x14ac:dyDescent="0.25">
      <c r="M2375" s="82"/>
      <c r="R2375" s="83"/>
    </row>
    <row r="2376" spans="13:18" hidden="1" x14ac:dyDescent="0.25">
      <c r="M2376" s="82"/>
      <c r="R2376" s="83"/>
    </row>
    <row r="2377" spans="13:18" hidden="1" x14ac:dyDescent="0.25">
      <c r="M2377" s="82"/>
      <c r="R2377" s="83"/>
    </row>
    <row r="2378" spans="13:18" hidden="1" x14ac:dyDescent="0.25">
      <c r="M2378" s="82"/>
      <c r="R2378" s="83"/>
    </row>
    <row r="2379" spans="13:18" hidden="1" x14ac:dyDescent="0.25">
      <c r="M2379" s="82"/>
      <c r="R2379" s="83"/>
    </row>
    <row r="2380" spans="13:18" hidden="1" x14ac:dyDescent="0.25">
      <c r="M2380" s="82"/>
      <c r="R2380" s="83"/>
    </row>
    <row r="2381" spans="13:18" hidden="1" x14ac:dyDescent="0.25">
      <c r="M2381" s="82"/>
      <c r="R2381" s="83"/>
    </row>
    <row r="2382" spans="13:18" hidden="1" x14ac:dyDescent="0.25">
      <c r="M2382" s="82"/>
      <c r="R2382" s="83"/>
    </row>
    <row r="2383" spans="13:18" hidden="1" x14ac:dyDescent="0.25">
      <c r="M2383" s="82"/>
      <c r="R2383" s="83"/>
    </row>
    <row r="2384" spans="13:18" hidden="1" x14ac:dyDescent="0.25">
      <c r="M2384" s="82"/>
      <c r="R2384" s="83"/>
    </row>
    <row r="2385" spans="13:18" hidden="1" x14ac:dyDescent="0.25">
      <c r="M2385" s="82"/>
      <c r="R2385" s="83"/>
    </row>
    <row r="2386" spans="13:18" hidden="1" x14ac:dyDescent="0.25">
      <c r="M2386" s="82"/>
      <c r="R2386" s="83"/>
    </row>
    <row r="2387" spans="13:18" hidden="1" x14ac:dyDescent="0.25">
      <c r="M2387" s="82"/>
      <c r="R2387" s="83"/>
    </row>
    <row r="2388" spans="13:18" hidden="1" x14ac:dyDescent="0.25">
      <c r="M2388" s="82"/>
      <c r="R2388" s="83"/>
    </row>
    <row r="2389" spans="13:18" hidden="1" x14ac:dyDescent="0.25">
      <c r="M2389" s="82"/>
      <c r="R2389" s="83"/>
    </row>
    <row r="2390" spans="13:18" hidden="1" x14ac:dyDescent="0.25">
      <c r="M2390" s="82"/>
      <c r="R2390" s="83"/>
    </row>
    <row r="2391" spans="13:18" hidden="1" x14ac:dyDescent="0.25">
      <c r="M2391" s="82"/>
      <c r="R2391" s="83"/>
    </row>
    <row r="2392" spans="13:18" hidden="1" x14ac:dyDescent="0.25">
      <c r="M2392" s="82"/>
      <c r="R2392" s="83"/>
    </row>
    <row r="2393" spans="13:18" hidden="1" x14ac:dyDescent="0.25">
      <c r="M2393" s="82"/>
      <c r="R2393" s="83"/>
    </row>
    <row r="2394" spans="13:18" hidden="1" x14ac:dyDescent="0.25">
      <c r="M2394" s="82"/>
      <c r="R2394" s="83"/>
    </row>
    <row r="2395" spans="13:18" hidden="1" x14ac:dyDescent="0.25">
      <c r="M2395" s="82"/>
      <c r="R2395" s="83"/>
    </row>
    <row r="2396" spans="13:18" hidden="1" x14ac:dyDescent="0.25">
      <c r="M2396" s="82"/>
      <c r="R2396" s="83"/>
    </row>
    <row r="2397" spans="13:18" hidden="1" x14ac:dyDescent="0.25">
      <c r="M2397" s="82"/>
      <c r="R2397" s="83"/>
    </row>
    <row r="2398" spans="13:18" hidden="1" x14ac:dyDescent="0.25">
      <c r="M2398" s="82"/>
      <c r="R2398" s="83"/>
    </row>
    <row r="2399" spans="13:18" hidden="1" x14ac:dyDescent="0.25">
      <c r="M2399" s="82"/>
      <c r="R2399" s="83"/>
    </row>
    <row r="2400" spans="13:18" hidden="1" x14ac:dyDescent="0.25">
      <c r="M2400" s="82"/>
      <c r="R2400" s="83"/>
    </row>
    <row r="2401" spans="13:18" hidden="1" x14ac:dyDescent="0.25">
      <c r="M2401" s="82"/>
      <c r="R2401" s="83"/>
    </row>
    <row r="2402" spans="13:18" hidden="1" x14ac:dyDescent="0.25">
      <c r="M2402" s="82"/>
      <c r="R2402" s="83"/>
    </row>
    <row r="2403" spans="13:18" hidden="1" x14ac:dyDescent="0.25">
      <c r="M2403" s="82"/>
      <c r="R2403" s="83"/>
    </row>
    <row r="2404" spans="13:18" hidden="1" x14ac:dyDescent="0.25">
      <c r="M2404" s="82"/>
      <c r="R2404" s="83"/>
    </row>
    <row r="2405" spans="13:18" hidden="1" x14ac:dyDescent="0.25">
      <c r="M2405" s="82"/>
      <c r="R2405" s="83"/>
    </row>
    <row r="2406" spans="13:18" hidden="1" x14ac:dyDescent="0.25">
      <c r="M2406" s="82"/>
      <c r="R2406" s="83"/>
    </row>
    <row r="2407" spans="13:18" hidden="1" x14ac:dyDescent="0.25">
      <c r="M2407" s="82"/>
      <c r="R2407" s="83"/>
    </row>
    <row r="2408" spans="13:18" hidden="1" x14ac:dyDescent="0.25">
      <c r="M2408" s="82"/>
      <c r="R2408" s="83"/>
    </row>
    <row r="2409" spans="13:18" hidden="1" x14ac:dyDescent="0.25">
      <c r="M2409" s="82"/>
      <c r="R2409" s="83"/>
    </row>
    <row r="2410" spans="13:18" hidden="1" x14ac:dyDescent="0.25">
      <c r="M2410" s="82"/>
      <c r="R2410" s="83"/>
    </row>
    <row r="2411" spans="13:18" hidden="1" x14ac:dyDescent="0.25">
      <c r="M2411" s="82"/>
      <c r="R2411" s="83"/>
    </row>
    <row r="2412" spans="13:18" hidden="1" x14ac:dyDescent="0.25">
      <c r="M2412" s="82"/>
      <c r="R2412" s="83"/>
    </row>
    <row r="2413" spans="13:18" hidden="1" x14ac:dyDescent="0.25">
      <c r="M2413" s="82"/>
      <c r="R2413" s="83"/>
    </row>
    <row r="2414" spans="13:18" hidden="1" x14ac:dyDescent="0.25">
      <c r="M2414" s="82"/>
      <c r="R2414" s="83"/>
    </row>
    <row r="2415" spans="13:18" hidden="1" x14ac:dyDescent="0.25">
      <c r="M2415" s="82"/>
      <c r="R2415" s="83"/>
    </row>
    <row r="2416" spans="13:18" hidden="1" x14ac:dyDescent="0.25">
      <c r="M2416" s="82"/>
      <c r="R2416" s="83"/>
    </row>
    <row r="2417" spans="13:18" hidden="1" x14ac:dyDescent="0.25">
      <c r="M2417" s="82"/>
      <c r="R2417" s="83"/>
    </row>
    <row r="2418" spans="13:18" hidden="1" x14ac:dyDescent="0.25">
      <c r="M2418" s="82"/>
      <c r="R2418" s="83"/>
    </row>
    <row r="2419" spans="13:18" hidden="1" x14ac:dyDescent="0.25">
      <c r="M2419" s="82"/>
      <c r="R2419" s="83"/>
    </row>
    <row r="2420" spans="13:18" hidden="1" x14ac:dyDescent="0.25">
      <c r="M2420" s="82"/>
      <c r="R2420" s="83"/>
    </row>
    <row r="2421" spans="13:18" hidden="1" x14ac:dyDescent="0.25">
      <c r="M2421" s="82"/>
      <c r="R2421" s="83"/>
    </row>
    <row r="2422" spans="13:18" hidden="1" x14ac:dyDescent="0.25">
      <c r="M2422" s="82"/>
      <c r="R2422" s="83"/>
    </row>
    <row r="2423" spans="13:18" hidden="1" x14ac:dyDescent="0.25">
      <c r="M2423" s="82"/>
      <c r="R2423" s="83"/>
    </row>
    <row r="2424" spans="13:18" hidden="1" x14ac:dyDescent="0.25">
      <c r="M2424" s="82"/>
      <c r="R2424" s="83"/>
    </row>
    <row r="2425" spans="13:18" hidden="1" x14ac:dyDescent="0.25">
      <c r="M2425" s="82"/>
      <c r="R2425" s="83"/>
    </row>
    <row r="2426" spans="13:18" hidden="1" x14ac:dyDescent="0.25">
      <c r="M2426" s="82"/>
      <c r="R2426" s="83"/>
    </row>
    <row r="2427" spans="13:18" hidden="1" x14ac:dyDescent="0.25">
      <c r="M2427" s="82"/>
      <c r="R2427" s="83"/>
    </row>
    <row r="2428" spans="13:18" hidden="1" x14ac:dyDescent="0.25">
      <c r="M2428" s="82"/>
      <c r="R2428" s="83"/>
    </row>
    <row r="2429" spans="13:18" hidden="1" x14ac:dyDescent="0.25">
      <c r="M2429" s="82"/>
      <c r="R2429" s="83"/>
    </row>
    <row r="2430" spans="13:18" hidden="1" x14ac:dyDescent="0.25">
      <c r="M2430" s="82"/>
      <c r="R2430" s="83"/>
    </row>
    <row r="2431" spans="13:18" hidden="1" x14ac:dyDescent="0.25">
      <c r="M2431" s="82"/>
      <c r="R2431" s="83"/>
    </row>
    <row r="2432" spans="13:18" hidden="1" x14ac:dyDescent="0.25">
      <c r="M2432" s="82"/>
      <c r="R2432" s="83"/>
    </row>
    <row r="2433" spans="13:18" hidden="1" x14ac:dyDescent="0.25">
      <c r="M2433" s="82"/>
      <c r="R2433" s="83"/>
    </row>
    <row r="2434" spans="13:18" hidden="1" x14ac:dyDescent="0.25">
      <c r="M2434" s="82"/>
      <c r="R2434" s="83"/>
    </row>
    <row r="2435" spans="13:18" hidden="1" x14ac:dyDescent="0.25">
      <c r="M2435" s="82"/>
      <c r="R2435" s="83"/>
    </row>
    <row r="2436" spans="13:18" hidden="1" x14ac:dyDescent="0.25">
      <c r="M2436" s="82"/>
      <c r="R2436" s="83"/>
    </row>
    <row r="2437" spans="13:18" hidden="1" x14ac:dyDescent="0.25">
      <c r="M2437" s="82"/>
      <c r="R2437" s="83"/>
    </row>
    <row r="2438" spans="13:18" hidden="1" x14ac:dyDescent="0.25">
      <c r="M2438" s="82"/>
      <c r="R2438" s="83"/>
    </row>
    <row r="2439" spans="13:18" hidden="1" x14ac:dyDescent="0.25">
      <c r="M2439" s="82"/>
      <c r="R2439" s="83"/>
    </row>
    <row r="2440" spans="13:18" hidden="1" x14ac:dyDescent="0.25">
      <c r="M2440" s="82"/>
      <c r="R2440" s="83"/>
    </row>
    <row r="2441" spans="13:18" hidden="1" x14ac:dyDescent="0.25">
      <c r="M2441" s="82"/>
      <c r="R2441" s="83"/>
    </row>
    <row r="2442" spans="13:18" hidden="1" x14ac:dyDescent="0.25">
      <c r="M2442" s="82"/>
      <c r="R2442" s="83"/>
    </row>
    <row r="2443" spans="13:18" hidden="1" x14ac:dyDescent="0.25">
      <c r="M2443" s="82"/>
      <c r="R2443" s="83"/>
    </row>
    <row r="2444" spans="13:18" hidden="1" x14ac:dyDescent="0.25">
      <c r="M2444" s="82"/>
      <c r="R2444" s="83"/>
    </row>
    <row r="2445" spans="13:18" hidden="1" x14ac:dyDescent="0.25">
      <c r="M2445" s="82"/>
      <c r="R2445" s="83"/>
    </row>
    <row r="2446" spans="13:18" hidden="1" x14ac:dyDescent="0.25">
      <c r="M2446" s="82"/>
      <c r="R2446" s="83"/>
    </row>
    <row r="2447" spans="13:18" hidden="1" x14ac:dyDescent="0.25">
      <c r="M2447" s="82"/>
      <c r="R2447" s="83"/>
    </row>
    <row r="2448" spans="13:18" hidden="1" x14ac:dyDescent="0.25">
      <c r="M2448" s="82"/>
      <c r="R2448" s="83"/>
    </row>
    <row r="2449" spans="13:18" hidden="1" x14ac:dyDescent="0.25">
      <c r="M2449" s="82"/>
      <c r="R2449" s="83"/>
    </row>
    <row r="2450" spans="13:18" hidden="1" x14ac:dyDescent="0.25">
      <c r="M2450" s="82"/>
      <c r="R2450" s="83"/>
    </row>
    <row r="2451" spans="13:18" hidden="1" x14ac:dyDescent="0.25">
      <c r="M2451" s="82"/>
      <c r="R2451" s="83"/>
    </row>
    <row r="2452" spans="13:18" hidden="1" x14ac:dyDescent="0.25">
      <c r="M2452" s="82"/>
      <c r="R2452" s="83"/>
    </row>
    <row r="2453" spans="13:18" hidden="1" x14ac:dyDescent="0.25">
      <c r="M2453" s="82"/>
      <c r="R2453" s="83"/>
    </row>
    <row r="2454" spans="13:18" hidden="1" x14ac:dyDescent="0.25">
      <c r="M2454" s="82"/>
      <c r="R2454" s="83"/>
    </row>
    <row r="2455" spans="13:18" hidden="1" x14ac:dyDescent="0.25">
      <c r="M2455" s="82"/>
      <c r="R2455" s="83"/>
    </row>
    <row r="2456" spans="13:18" hidden="1" x14ac:dyDescent="0.25">
      <c r="M2456" s="82"/>
      <c r="R2456" s="83"/>
    </row>
    <row r="2457" spans="13:18" hidden="1" x14ac:dyDescent="0.25">
      <c r="M2457" s="82"/>
      <c r="R2457" s="83"/>
    </row>
    <row r="2458" spans="13:18" hidden="1" x14ac:dyDescent="0.25">
      <c r="M2458" s="82"/>
      <c r="R2458" s="83"/>
    </row>
    <row r="2459" spans="13:18" hidden="1" x14ac:dyDescent="0.25">
      <c r="M2459" s="82"/>
      <c r="R2459" s="83"/>
    </row>
    <row r="2460" spans="13:18" hidden="1" x14ac:dyDescent="0.25">
      <c r="M2460" s="82"/>
      <c r="R2460" s="83"/>
    </row>
    <row r="2461" spans="13:18" hidden="1" x14ac:dyDescent="0.25">
      <c r="M2461" s="82"/>
      <c r="R2461" s="83"/>
    </row>
    <row r="2462" spans="13:18" hidden="1" x14ac:dyDescent="0.25">
      <c r="M2462" s="82"/>
      <c r="R2462" s="83"/>
    </row>
    <row r="2463" spans="13:18" hidden="1" x14ac:dyDescent="0.25">
      <c r="M2463" s="82"/>
      <c r="R2463" s="83"/>
    </row>
    <row r="2464" spans="13:18" hidden="1" x14ac:dyDescent="0.25">
      <c r="M2464" s="82"/>
      <c r="R2464" s="83"/>
    </row>
    <row r="2465" spans="13:18" hidden="1" x14ac:dyDescent="0.25">
      <c r="M2465" s="82"/>
      <c r="R2465" s="83"/>
    </row>
    <row r="2466" spans="13:18" hidden="1" x14ac:dyDescent="0.25">
      <c r="M2466" s="82"/>
      <c r="R2466" s="83"/>
    </row>
    <row r="2467" spans="13:18" hidden="1" x14ac:dyDescent="0.25">
      <c r="M2467" s="82"/>
      <c r="R2467" s="83"/>
    </row>
    <row r="2468" spans="13:18" hidden="1" x14ac:dyDescent="0.25">
      <c r="M2468" s="82"/>
      <c r="R2468" s="83"/>
    </row>
    <row r="2469" spans="13:18" hidden="1" x14ac:dyDescent="0.25">
      <c r="M2469" s="82"/>
      <c r="R2469" s="83"/>
    </row>
    <row r="2470" spans="13:18" hidden="1" x14ac:dyDescent="0.25">
      <c r="M2470" s="82"/>
      <c r="R2470" s="83"/>
    </row>
    <row r="2471" spans="13:18" hidden="1" x14ac:dyDescent="0.25">
      <c r="M2471" s="82"/>
      <c r="R2471" s="83"/>
    </row>
    <row r="2472" spans="13:18" hidden="1" x14ac:dyDescent="0.25">
      <c r="M2472" s="82"/>
      <c r="R2472" s="83"/>
    </row>
    <row r="2473" spans="13:18" hidden="1" x14ac:dyDescent="0.25">
      <c r="M2473" s="82"/>
      <c r="R2473" s="83"/>
    </row>
    <row r="2474" spans="13:18" hidden="1" x14ac:dyDescent="0.25">
      <c r="M2474" s="82"/>
      <c r="R2474" s="83"/>
    </row>
    <row r="2475" spans="13:18" hidden="1" x14ac:dyDescent="0.25">
      <c r="M2475" s="82"/>
      <c r="R2475" s="83"/>
    </row>
    <row r="2476" spans="13:18" hidden="1" x14ac:dyDescent="0.25">
      <c r="M2476" s="82"/>
      <c r="R2476" s="83"/>
    </row>
    <row r="2477" spans="13:18" hidden="1" x14ac:dyDescent="0.25">
      <c r="M2477" s="82"/>
      <c r="R2477" s="83"/>
    </row>
    <row r="2478" spans="13:18" hidden="1" x14ac:dyDescent="0.25">
      <c r="M2478" s="82"/>
      <c r="R2478" s="83"/>
    </row>
    <row r="2479" spans="13:18" hidden="1" x14ac:dyDescent="0.25">
      <c r="M2479" s="82"/>
      <c r="R2479" s="83"/>
    </row>
    <row r="2480" spans="13:18" hidden="1" x14ac:dyDescent="0.25">
      <c r="M2480" s="82"/>
      <c r="R2480" s="83"/>
    </row>
    <row r="2481" spans="13:18" hidden="1" x14ac:dyDescent="0.25">
      <c r="M2481" s="82"/>
      <c r="R2481" s="83"/>
    </row>
    <row r="2482" spans="13:18" hidden="1" x14ac:dyDescent="0.25">
      <c r="M2482" s="82"/>
      <c r="R2482" s="83"/>
    </row>
    <row r="2483" spans="13:18" hidden="1" x14ac:dyDescent="0.25">
      <c r="M2483" s="82"/>
      <c r="R2483" s="83"/>
    </row>
    <row r="2484" spans="13:18" hidden="1" x14ac:dyDescent="0.25">
      <c r="M2484" s="82"/>
      <c r="R2484" s="83"/>
    </row>
    <row r="2485" spans="13:18" hidden="1" x14ac:dyDescent="0.25">
      <c r="M2485" s="82"/>
      <c r="R2485" s="83"/>
    </row>
    <row r="2486" spans="13:18" hidden="1" x14ac:dyDescent="0.25">
      <c r="M2486" s="82"/>
      <c r="R2486" s="83"/>
    </row>
    <row r="2487" spans="13:18" hidden="1" x14ac:dyDescent="0.25">
      <c r="M2487" s="82"/>
      <c r="R2487" s="83"/>
    </row>
    <row r="2488" spans="13:18" hidden="1" x14ac:dyDescent="0.25">
      <c r="M2488" s="82"/>
      <c r="R2488" s="83"/>
    </row>
    <row r="2489" spans="13:18" hidden="1" x14ac:dyDescent="0.25">
      <c r="M2489" s="82"/>
      <c r="R2489" s="83"/>
    </row>
    <row r="2490" spans="13:18" hidden="1" x14ac:dyDescent="0.25">
      <c r="M2490" s="82"/>
      <c r="R2490" s="83"/>
    </row>
    <row r="2491" spans="13:18" hidden="1" x14ac:dyDescent="0.25">
      <c r="M2491" s="82"/>
      <c r="R2491" s="83"/>
    </row>
    <row r="2492" spans="13:18" hidden="1" x14ac:dyDescent="0.25">
      <c r="M2492" s="82"/>
      <c r="R2492" s="83"/>
    </row>
    <row r="2493" spans="13:18" hidden="1" x14ac:dyDescent="0.25">
      <c r="M2493" s="82"/>
      <c r="R2493" s="83"/>
    </row>
    <row r="2494" spans="13:18" hidden="1" x14ac:dyDescent="0.25">
      <c r="M2494" s="82"/>
      <c r="R2494" s="83"/>
    </row>
    <row r="2495" spans="13:18" hidden="1" x14ac:dyDescent="0.25">
      <c r="M2495" s="82"/>
      <c r="R2495" s="83"/>
    </row>
    <row r="2496" spans="13:18" hidden="1" x14ac:dyDescent="0.25">
      <c r="M2496" s="82"/>
      <c r="R2496" s="83"/>
    </row>
    <row r="2497" spans="13:18" hidden="1" x14ac:dyDescent="0.25">
      <c r="M2497" s="82"/>
      <c r="R2497" s="83"/>
    </row>
    <row r="2498" spans="13:18" hidden="1" x14ac:dyDescent="0.25">
      <c r="M2498" s="82"/>
      <c r="R2498" s="83"/>
    </row>
    <row r="2499" spans="13:18" hidden="1" x14ac:dyDescent="0.25">
      <c r="M2499" s="82"/>
      <c r="R2499" s="83"/>
    </row>
    <row r="2500" spans="13:18" hidden="1" x14ac:dyDescent="0.25">
      <c r="M2500" s="82"/>
      <c r="R2500" s="83"/>
    </row>
    <row r="2501" spans="13:18" hidden="1" x14ac:dyDescent="0.25">
      <c r="M2501" s="82"/>
      <c r="R2501" s="83"/>
    </row>
    <row r="2502" spans="13:18" hidden="1" x14ac:dyDescent="0.25">
      <c r="M2502" s="82"/>
      <c r="R2502" s="83"/>
    </row>
    <row r="2503" spans="13:18" hidden="1" x14ac:dyDescent="0.25">
      <c r="M2503" s="82"/>
      <c r="R2503" s="83"/>
    </row>
    <row r="2504" spans="13:18" hidden="1" x14ac:dyDescent="0.25">
      <c r="M2504" s="82"/>
      <c r="R2504" s="83"/>
    </row>
    <row r="2505" spans="13:18" hidden="1" x14ac:dyDescent="0.25">
      <c r="M2505" s="82"/>
      <c r="R2505" s="83"/>
    </row>
    <row r="2506" spans="13:18" hidden="1" x14ac:dyDescent="0.25">
      <c r="M2506" s="82"/>
      <c r="R2506" s="83"/>
    </row>
    <row r="2507" spans="13:18" hidden="1" x14ac:dyDescent="0.25">
      <c r="M2507" s="82"/>
      <c r="R2507" s="83"/>
    </row>
    <row r="2508" spans="13:18" hidden="1" x14ac:dyDescent="0.25">
      <c r="M2508" s="82"/>
      <c r="R2508" s="83"/>
    </row>
    <row r="2509" spans="13:18" hidden="1" x14ac:dyDescent="0.25">
      <c r="M2509" s="82"/>
      <c r="R2509" s="83"/>
    </row>
    <row r="2510" spans="13:18" hidden="1" x14ac:dyDescent="0.25">
      <c r="M2510" s="82"/>
      <c r="R2510" s="83"/>
    </row>
    <row r="2511" spans="13:18" hidden="1" x14ac:dyDescent="0.25">
      <c r="M2511" s="82"/>
      <c r="R2511" s="83"/>
    </row>
    <row r="2512" spans="13:18" hidden="1" x14ac:dyDescent="0.25">
      <c r="M2512" s="82"/>
      <c r="R2512" s="83"/>
    </row>
    <row r="2513" spans="13:18" hidden="1" x14ac:dyDescent="0.25">
      <c r="M2513" s="82"/>
      <c r="R2513" s="83"/>
    </row>
    <row r="2514" spans="13:18" hidden="1" x14ac:dyDescent="0.25">
      <c r="M2514" s="82"/>
      <c r="R2514" s="83"/>
    </row>
    <row r="2515" spans="13:18" hidden="1" x14ac:dyDescent="0.25">
      <c r="M2515" s="82"/>
      <c r="R2515" s="83"/>
    </row>
    <row r="2516" spans="13:18" hidden="1" x14ac:dyDescent="0.25">
      <c r="M2516" s="82"/>
      <c r="R2516" s="83"/>
    </row>
    <row r="2517" spans="13:18" hidden="1" x14ac:dyDescent="0.25">
      <c r="M2517" s="82"/>
      <c r="R2517" s="83"/>
    </row>
    <row r="2518" spans="13:18" hidden="1" x14ac:dyDescent="0.25">
      <c r="M2518" s="82"/>
      <c r="R2518" s="83"/>
    </row>
    <row r="2519" spans="13:18" hidden="1" x14ac:dyDescent="0.25">
      <c r="M2519" s="82"/>
      <c r="R2519" s="83"/>
    </row>
    <row r="2520" spans="13:18" hidden="1" x14ac:dyDescent="0.25">
      <c r="M2520" s="82"/>
      <c r="R2520" s="83"/>
    </row>
    <row r="2521" spans="13:18" hidden="1" x14ac:dyDescent="0.25">
      <c r="M2521" s="82"/>
      <c r="R2521" s="83"/>
    </row>
    <row r="2522" spans="13:18" hidden="1" x14ac:dyDescent="0.25">
      <c r="M2522" s="82"/>
      <c r="R2522" s="83"/>
    </row>
    <row r="2523" spans="13:18" hidden="1" x14ac:dyDescent="0.25">
      <c r="M2523" s="82"/>
      <c r="R2523" s="83"/>
    </row>
    <row r="2524" spans="13:18" hidden="1" x14ac:dyDescent="0.25">
      <c r="M2524" s="82"/>
      <c r="R2524" s="83"/>
    </row>
    <row r="2525" spans="13:18" hidden="1" x14ac:dyDescent="0.25">
      <c r="M2525" s="82"/>
      <c r="R2525" s="83"/>
    </row>
    <row r="2526" spans="13:18" hidden="1" x14ac:dyDescent="0.25">
      <c r="M2526" s="82"/>
      <c r="R2526" s="83"/>
    </row>
    <row r="2527" spans="13:18" hidden="1" x14ac:dyDescent="0.25">
      <c r="M2527" s="82"/>
      <c r="R2527" s="83"/>
    </row>
    <row r="2528" spans="13:18" hidden="1" x14ac:dyDescent="0.25">
      <c r="M2528" s="82"/>
      <c r="R2528" s="83"/>
    </row>
    <row r="2529" spans="13:18" hidden="1" x14ac:dyDescent="0.25">
      <c r="M2529" s="82"/>
      <c r="R2529" s="83"/>
    </row>
    <row r="2530" spans="13:18" hidden="1" x14ac:dyDescent="0.25">
      <c r="M2530" s="82"/>
      <c r="R2530" s="83"/>
    </row>
    <row r="2531" spans="13:18" hidden="1" x14ac:dyDescent="0.25">
      <c r="M2531" s="82"/>
      <c r="R2531" s="83"/>
    </row>
    <row r="2532" spans="13:18" hidden="1" x14ac:dyDescent="0.25">
      <c r="M2532" s="82"/>
      <c r="R2532" s="83"/>
    </row>
    <row r="2533" spans="13:18" hidden="1" x14ac:dyDescent="0.25">
      <c r="M2533" s="82"/>
      <c r="R2533" s="83"/>
    </row>
    <row r="2534" spans="13:18" hidden="1" x14ac:dyDescent="0.25">
      <c r="M2534" s="82"/>
      <c r="R2534" s="83"/>
    </row>
    <row r="2535" spans="13:18" hidden="1" x14ac:dyDescent="0.25">
      <c r="M2535" s="82"/>
      <c r="R2535" s="83"/>
    </row>
    <row r="2536" spans="13:18" hidden="1" x14ac:dyDescent="0.25">
      <c r="M2536" s="82"/>
      <c r="R2536" s="83"/>
    </row>
    <row r="2537" spans="13:18" hidden="1" x14ac:dyDescent="0.25">
      <c r="M2537" s="82"/>
      <c r="R2537" s="83"/>
    </row>
    <row r="2538" spans="13:18" hidden="1" x14ac:dyDescent="0.25">
      <c r="M2538" s="82"/>
      <c r="R2538" s="83"/>
    </row>
    <row r="2539" spans="13:18" hidden="1" x14ac:dyDescent="0.25">
      <c r="M2539" s="82"/>
      <c r="R2539" s="83"/>
    </row>
    <row r="2540" spans="13:18" hidden="1" x14ac:dyDescent="0.25">
      <c r="M2540" s="82"/>
      <c r="R2540" s="83"/>
    </row>
    <row r="2541" spans="13:18" hidden="1" x14ac:dyDescent="0.25">
      <c r="M2541" s="82"/>
      <c r="R2541" s="83"/>
    </row>
    <row r="2542" spans="13:18" hidden="1" x14ac:dyDescent="0.25">
      <c r="M2542" s="82"/>
      <c r="R2542" s="83"/>
    </row>
    <row r="2543" spans="13:18" hidden="1" x14ac:dyDescent="0.25">
      <c r="M2543" s="82"/>
      <c r="R2543" s="83"/>
    </row>
    <row r="2544" spans="13:18" hidden="1" x14ac:dyDescent="0.25">
      <c r="M2544" s="82"/>
      <c r="R2544" s="83"/>
    </row>
    <row r="2545" spans="13:18" hidden="1" x14ac:dyDescent="0.25">
      <c r="M2545" s="82"/>
      <c r="R2545" s="83"/>
    </row>
    <row r="2546" spans="13:18" hidden="1" x14ac:dyDescent="0.25">
      <c r="M2546" s="82"/>
      <c r="R2546" s="83"/>
    </row>
    <row r="2547" spans="13:18" hidden="1" x14ac:dyDescent="0.25">
      <c r="M2547" s="82"/>
      <c r="R2547" s="83"/>
    </row>
    <row r="2548" spans="13:18" hidden="1" x14ac:dyDescent="0.25">
      <c r="M2548" s="82"/>
      <c r="R2548" s="83"/>
    </row>
    <row r="2549" spans="13:18" hidden="1" x14ac:dyDescent="0.25">
      <c r="M2549" s="82"/>
      <c r="R2549" s="83"/>
    </row>
    <row r="2550" spans="13:18" hidden="1" x14ac:dyDescent="0.25">
      <c r="M2550" s="82"/>
      <c r="R2550" s="83"/>
    </row>
    <row r="2551" spans="13:18" hidden="1" x14ac:dyDescent="0.25">
      <c r="M2551" s="82"/>
      <c r="R2551" s="83"/>
    </row>
    <row r="2552" spans="13:18" hidden="1" x14ac:dyDescent="0.25">
      <c r="M2552" s="82"/>
      <c r="R2552" s="83"/>
    </row>
    <row r="2553" spans="13:18" hidden="1" x14ac:dyDescent="0.25">
      <c r="M2553" s="82"/>
      <c r="R2553" s="83"/>
    </row>
    <row r="2554" spans="13:18" hidden="1" x14ac:dyDescent="0.25">
      <c r="M2554" s="82"/>
      <c r="R2554" s="83"/>
    </row>
    <row r="2555" spans="13:18" hidden="1" x14ac:dyDescent="0.25">
      <c r="M2555" s="82"/>
      <c r="R2555" s="83"/>
    </row>
    <row r="2556" spans="13:18" hidden="1" x14ac:dyDescent="0.25">
      <c r="M2556" s="82"/>
      <c r="R2556" s="83"/>
    </row>
    <row r="2557" spans="13:18" hidden="1" x14ac:dyDescent="0.25">
      <c r="M2557" s="82"/>
      <c r="R2557" s="83"/>
    </row>
    <row r="2558" spans="13:18" hidden="1" x14ac:dyDescent="0.25">
      <c r="M2558" s="82"/>
      <c r="R2558" s="83"/>
    </row>
    <row r="2559" spans="13:18" hidden="1" x14ac:dyDescent="0.25">
      <c r="M2559" s="82"/>
      <c r="R2559" s="83"/>
    </row>
    <row r="2560" spans="13:18" hidden="1" x14ac:dyDescent="0.25">
      <c r="M2560" s="82"/>
      <c r="R2560" s="83"/>
    </row>
    <row r="2561" spans="13:18" hidden="1" x14ac:dyDescent="0.25">
      <c r="M2561" s="82"/>
      <c r="R2561" s="83"/>
    </row>
    <row r="2562" spans="13:18" hidden="1" x14ac:dyDescent="0.25">
      <c r="M2562" s="82"/>
      <c r="R2562" s="83"/>
    </row>
    <row r="2563" spans="13:18" hidden="1" x14ac:dyDescent="0.25">
      <c r="M2563" s="82"/>
      <c r="R2563" s="83"/>
    </row>
    <row r="2564" spans="13:18" hidden="1" x14ac:dyDescent="0.25">
      <c r="M2564" s="82"/>
      <c r="R2564" s="83"/>
    </row>
    <row r="2565" spans="13:18" hidden="1" x14ac:dyDescent="0.25">
      <c r="M2565" s="82"/>
      <c r="R2565" s="83"/>
    </row>
    <row r="2566" spans="13:18" hidden="1" x14ac:dyDescent="0.25">
      <c r="M2566" s="82"/>
      <c r="R2566" s="83"/>
    </row>
    <row r="2567" spans="13:18" hidden="1" x14ac:dyDescent="0.25">
      <c r="M2567" s="82"/>
      <c r="R2567" s="83"/>
    </row>
    <row r="2568" spans="13:18" hidden="1" x14ac:dyDescent="0.25">
      <c r="M2568" s="82"/>
      <c r="R2568" s="83"/>
    </row>
    <row r="2569" spans="13:18" hidden="1" x14ac:dyDescent="0.25">
      <c r="M2569" s="82"/>
      <c r="R2569" s="83"/>
    </row>
    <row r="2570" spans="13:18" hidden="1" x14ac:dyDescent="0.25">
      <c r="M2570" s="82"/>
      <c r="R2570" s="83"/>
    </row>
    <row r="2571" spans="13:18" hidden="1" x14ac:dyDescent="0.25">
      <c r="M2571" s="82"/>
      <c r="R2571" s="83"/>
    </row>
    <row r="2572" spans="13:18" hidden="1" x14ac:dyDescent="0.25">
      <c r="M2572" s="82"/>
      <c r="R2572" s="83"/>
    </row>
    <row r="2573" spans="13:18" hidden="1" x14ac:dyDescent="0.25">
      <c r="M2573" s="82"/>
      <c r="R2573" s="83"/>
    </row>
    <row r="2574" spans="13:18" hidden="1" x14ac:dyDescent="0.25">
      <c r="M2574" s="82"/>
      <c r="R2574" s="83"/>
    </row>
    <row r="2575" spans="13:18" hidden="1" x14ac:dyDescent="0.25">
      <c r="M2575" s="82"/>
      <c r="R2575" s="83"/>
    </row>
    <row r="2576" spans="13:18" hidden="1" x14ac:dyDescent="0.25">
      <c r="M2576" s="82"/>
      <c r="R2576" s="83"/>
    </row>
    <row r="2577" spans="13:18" hidden="1" x14ac:dyDescent="0.25">
      <c r="M2577" s="82"/>
      <c r="R2577" s="83"/>
    </row>
    <row r="2578" spans="13:18" hidden="1" x14ac:dyDescent="0.25">
      <c r="M2578" s="82"/>
      <c r="R2578" s="83"/>
    </row>
    <row r="2579" spans="13:18" hidden="1" x14ac:dyDescent="0.25">
      <c r="M2579" s="82"/>
      <c r="R2579" s="83"/>
    </row>
    <row r="2580" spans="13:18" hidden="1" x14ac:dyDescent="0.25">
      <c r="M2580" s="82"/>
      <c r="R2580" s="83"/>
    </row>
    <row r="2581" spans="13:18" hidden="1" x14ac:dyDescent="0.25">
      <c r="M2581" s="82"/>
      <c r="R2581" s="83"/>
    </row>
    <row r="2582" spans="13:18" hidden="1" x14ac:dyDescent="0.25">
      <c r="M2582" s="82"/>
      <c r="R2582" s="83"/>
    </row>
    <row r="2583" spans="13:18" hidden="1" x14ac:dyDescent="0.25">
      <c r="M2583" s="82"/>
      <c r="R2583" s="83"/>
    </row>
    <row r="2584" spans="13:18" hidden="1" x14ac:dyDescent="0.25">
      <c r="M2584" s="82"/>
      <c r="R2584" s="83"/>
    </row>
    <row r="2585" spans="13:18" hidden="1" x14ac:dyDescent="0.25">
      <c r="M2585" s="82"/>
      <c r="R2585" s="83"/>
    </row>
    <row r="2586" spans="13:18" hidden="1" x14ac:dyDescent="0.25">
      <c r="M2586" s="82"/>
      <c r="R2586" s="83"/>
    </row>
    <row r="2587" spans="13:18" hidden="1" x14ac:dyDescent="0.25">
      <c r="M2587" s="82"/>
      <c r="R2587" s="83"/>
    </row>
    <row r="2588" spans="13:18" hidden="1" x14ac:dyDescent="0.25">
      <c r="M2588" s="82"/>
      <c r="R2588" s="83"/>
    </row>
    <row r="2589" spans="13:18" hidden="1" x14ac:dyDescent="0.25">
      <c r="M2589" s="82"/>
      <c r="R2589" s="83"/>
    </row>
    <row r="2590" spans="13:18" hidden="1" x14ac:dyDescent="0.25">
      <c r="M2590" s="82"/>
      <c r="R2590" s="83"/>
    </row>
    <row r="2591" spans="13:18" hidden="1" x14ac:dyDescent="0.25">
      <c r="M2591" s="82"/>
      <c r="R2591" s="83"/>
    </row>
    <row r="2592" spans="13:18" hidden="1" x14ac:dyDescent="0.25">
      <c r="M2592" s="82"/>
      <c r="R2592" s="83"/>
    </row>
    <row r="2593" spans="13:18" hidden="1" x14ac:dyDescent="0.25">
      <c r="M2593" s="82"/>
      <c r="R2593" s="83"/>
    </row>
    <row r="2594" spans="13:18" hidden="1" x14ac:dyDescent="0.25">
      <c r="M2594" s="82"/>
      <c r="R2594" s="83"/>
    </row>
    <row r="2595" spans="13:18" hidden="1" x14ac:dyDescent="0.25">
      <c r="M2595" s="82"/>
      <c r="R2595" s="83"/>
    </row>
    <row r="2596" spans="13:18" hidden="1" x14ac:dyDescent="0.25">
      <c r="M2596" s="82"/>
      <c r="R2596" s="83"/>
    </row>
    <row r="2597" spans="13:18" hidden="1" x14ac:dyDescent="0.25">
      <c r="M2597" s="82"/>
      <c r="R2597" s="83"/>
    </row>
    <row r="2598" spans="13:18" hidden="1" x14ac:dyDescent="0.25">
      <c r="M2598" s="82"/>
      <c r="R2598" s="83"/>
    </row>
    <row r="2599" spans="13:18" hidden="1" x14ac:dyDescent="0.25">
      <c r="M2599" s="82"/>
      <c r="R2599" s="83"/>
    </row>
    <row r="2600" spans="13:18" hidden="1" x14ac:dyDescent="0.25">
      <c r="M2600" s="82"/>
      <c r="R2600" s="83"/>
    </row>
    <row r="2601" spans="13:18" hidden="1" x14ac:dyDescent="0.25">
      <c r="M2601" s="82"/>
      <c r="R2601" s="83"/>
    </row>
    <row r="2602" spans="13:18" hidden="1" x14ac:dyDescent="0.25">
      <c r="M2602" s="82"/>
      <c r="R2602" s="83"/>
    </row>
    <row r="2603" spans="13:18" hidden="1" x14ac:dyDescent="0.25">
      <c r="M2603" s="82"/>
      <c r="R2603" s="83"/>
    </row>
    <row r="2604" spans="13:18" hidden="1" x14ac:dyDescent="0.25">
      <c r="M2604" s="82"/>
      <c r="R2604" s="83"/>
    </row>
    <row r="2605" spans="13:18" hidden="1" x14ac:dyDescent="0.25">
      <c r="M2605" s="82"/>
      <c r="R2605" s="83"/>
    </row>
    <row r="2606" spans="13:18" hidden="1" x14ac:dyDescent="0.25">
      <c r="M2606" s="82"/>
      <c r="R2606" s="83"/>
    </row>
    <row r="2607" spans="13:18" hidden="1" x14ac:dyDescent="0.25">
      <c r="M2607" s="82"/>
      <c r="R2607" s="83"/>
    </row>
    <row r="2608" spans="13:18" hidden="1" x14ac:dyDescent="0.25">
      <c r="M2608" s="82"/>
      <c r="R2608" s="83"/>
    </row>
    <row r="2609" spans="13:18" hidden="1" x14ac:dyDescent="0.25">
      <c r="M2609" s="82"/>
      <c r="R2609" s="83"/>
    </row>
    <row r="2610" spans="13:18" hidden="1" x14ac:dyDescent="0.25">
      <c r="M2610" s="82"/>
      <c r="R2610" s="83"/>
    </row>
    <row r="2611" spans="13:18" hidden="1" x14ac:dyDescent="0.25">
      <c r="M2611" s="82"/>
      <c r="R2611" s="83"/>
    </row>
    <row r="2612" spans="13:18" hidden="1" x14ac:dyDescent="0.25">
      <c r="M2612" s="82"/>
      <c r="R2612" s="83"/>
    </row>
    <row r="2613" spans="13:18" hidden="1" x14ac:dyDescent="0.25">
      <c r="M2613" s="82"/>
      <c r="R2613" s="83"/>
    </row>
    <row r="2614" spans="13:18" hidden="1" x14ac:dyDescent="0.25">
      <c r="M2614" s="82"/>
      <c r="R2614" s="83"/>
    </row>
    <row r="2615" spans="13:18" hidden="1" x14ac:dyDescent="0.25">
      <c r="M2615" s="82"/>
      <c r="R2615" s="83"/>
    </row>
    <row r="2616" spans="13:18" hidden="1" x14ac:dyDescent="0.25">
      <c r="M2616" s="82"/>
      <c r="R2616" s="83"/>
    </row>
    <row r="2617" spans="13:18" hidden="1" x14ac:dyDescent="0.25">
      <c r="M2617" s="82"/>
      <c r="R2617" s="83"/>
    </row>
    <row r="2618" spans="13:18" hidden="1" x14ac:dyDescent="0.25">
      <c r="M2618" s="82"/>
      <c r="R2618" s="83"/>
    </row>
    <row r="2619" spans="13:18" hidden="1" x14ac:dyDescent="0.25">
      <c r="M2619" s="82"/>
      <c r="R2619" s="83"/>
    </row>
    <row r="2620" spans="13:18" hidden="1" x14ac:dyDescent="0.25">
      <c r="M2620" s="82"/>
      <c r="R2620" s="83"/>
    </row>
    <row r="2621" spans="13:18" hidden="1" x14ac:dyDescent="0.25">
      <c r="M2621" s="82"/>
      <c r="R2621" s="83"/>
    </row>
    <row r="2622" spans="13:18" hidden="1" x14ac:dyDescent="0.25">
      <c r="M2622" s="82"/>
      <c r="R2622" s="83"/>
    </row>
    <row r="2623" spans="13:18" hidden="1" x14ac:dyDescent="0.25">
      <c r="M2623" s="82"/>
      <c r="R2623" s="83"/>
    </row>
    <row r="2624" spans="13:18" hidden="1" x14ac:dyDescent="0.25">
      <c r="M2624" s="82"/>
      <c r="R2624" s="83"/>
    </row>
    <row r="2625" spans="13:18" hidden="1" x14ac:dyDescent="0.25">
      <c r="M2625" s="82"/>
      <c r="R2625" s="83"/>
    </row>
    <row r="2626" spans="13:18" hidden="1" x14ac:dyDescent="0.25">
      <c r="M2626" s="82"/>
      <c r="R2626" s="83"/>
    </row>
    <row r="2627" spans="13:18" hidden="1" x14ac:dyDescent="0.25">
      <c r="M2627" s="82"/>
      <c r="R2627" s="83"/>
    </row>
    <row r="2628" spans="13:18" hidden="1" x14ac:dyDescent="0.25">
      <c r="M2628" s="82"/>
      <c r="R2628" s="83"/>
    </row>
    <row r="2629" spans="13:18" hidden="1" x14ac:dyDescent="0.25">
      <c r="M2629" s="82"/>
      <c r="R2629" s="83"/>
    </row>
    <row r="2630" spans="13:18" hidden="1" x14ac:dyDescent="0.25">
      <c r="M2630" s="82"/>
      <c r="R2630" s="83"/>
    </row>
    <row r="2631" spans="13:18" hidden="1" x14ac:dyDescent="0.25">
      <c r="M2631" s="82"/>
      <c r="R2631" s="83"/>
    </row>
    <row r="2632" spans="13:18" hidden="1" x14ac:dyDescent="0.25">
      <c r="M2632" s="82"/>
      <c r="R2632" s="83"/>
    </row>
    <row r="2633" spans="13:18" hidden="1" x14ac:dyDescent="0.25">
      <c r="M2633" s="82"/>
      <c r="R2633" s="83"/>
    </row>
    <row r="2634" spans="13:18" hidden="1" x14ac:dyDescent="0.25">
      <c r="M2634" s="82"/>
      <c r="R2634" s="83"/>
    </row>
    <row r="2635" spans="13:18" hidden="1" x14ac:dyDescent="0.25">
      <c r="M2635" s="82"/>
      <c r="R2635" s="83"/>
    </row>
    <row r="2636" spans="13:18" hidden="1" x14ac:dyDescent="0.25">
      <c r="M2636" s="82"/>
      <c r="R2636" s="83"/>
    </row>
    <row r="2637" spans="13:18" hidden="1" x14ac:dyDescent="0.25">
      <c r="M2637" s="82"/>
      <c r="R2637" s="83"/>
    </row>
    <row r="2638" spans="13:18" hidden="1" x14ac:dyDescent="0.25">
      <c r="M2638" s="82"/>
      <c r="R2638" s="83"/>
    </row>
    <row r="2639" spans="13:18" hidden="1" x14ac:dyDescent="0.25">
      <c r="M2639" s="82"/>
      <c r="R2639" s="83"/>
    </row>
    <row r="2640" spans="13:18" hidden="1" x14ac:dyDescent="0.25">
      <c r="M2640" s="82"/>
      <c r="R2640" s="83"/>
    </row>
    <row r="2641" spans="13:18" hidden="1" x14ac:dyDescent="0.25">
      <c r="M2641" s="82"/>
      <c r="R2641" s="83"/>
    </row>
    <row r="2642" spans="13:18" hidden="1" x14ac:dyDescent="0.25">
      <c r="M2642" s="82"/>
      <c r="R2642" s="83"/>
    </row>
    <row r="2643" spans="13:18" hidden="1" x14ac:dyDescent="0.25">
      <c r="M2643" s="82"/>
      <c r="R2643" s="83"/>
    </row>
    <row r="2644" spans="13:18" hidden="1" x14ac:dyDescent="0.25">
      <c r="M2644" s="82"/>
      <c r="R2644" s="83"/>
    </row>
    <row r="2645" spans="13:18" hidden="1" x14ac:dyDescent="0.25">
      <c r="M2645" s="82"/>
      <c r="R2645" s="83"/>
    </row>
    <row r="2646" spans="13:18" hidden="1" x14ac:dyDescent="0.25">
      <c r="M2646" s="82"/>
      <c r="R2646" s="83"/>
    </row>
    <row r="2647" spans="13:18" hidden="1" x14ac:dyDescent="0.25">
      <c r="M2647" s="82"/>
      <c r="R2647" s="83"/>
    </row>
    <row r="2648" spans="13:18" hidden="1" x14ac:dyDescent="0.25">
      <c r="M2648" s="82"/>
      <c r="R2648" s="83"/>
    </row>
    <row r="2649" spans="13:18" hidden="1" x14ac:dyDescent="0.25">
      <c r="M2649" s="82"/>
      <c r="R2649" s="83"/>
    </row>
    <row r="2650" spans="13:18" hidden="1" x14ac:dyDescent="0.25">
      <c r="M2650" s="82"/>
      <c r="R2650" s="83"/>
    </row>
    <row r="2651" spans="13:18" hidden="1" x14ac:dyDescent="0.25">
      <c r="M2651" s="82"/>
      <c r="R2651" s="83"/>
    </row>
    <row r="2652" spans="13:18" hidden="1" x14ac:dyDescent="0.25">
      <c r="M2652" s="82"/>
      <c r="R2652" s="83"/>
    </row>
    <row r="2653" spans="13:18" hidden="1" x14ac:dyDescent="0.25">
      <c r="M2653" s="82"/>
      <c r="R2653" s="83"/>
    </row>
    <row r="2654" spans="13:18" hidden="1" x14ac:dyDescent="0.25">
      <c r="M2654" s="82"/>
      <c r="R2654" s="83"/>
    </row>
    <row r="2655" spans="13:18" hidden="1" x14ac:dyDescent="0.25">
      <c r="M2655" s="82"/>
      <c r="R2655" s="83"/>
    </row>
    <row r="2656" spans="13:18" hidden="1" x14ac:dyDescent="0.25">
      <c r="M2656" s="82"/>
      <c r="R2656" s="83"/>
    </row>
    <row r="2657" spans="13:18" hidden="1" x14ac:dyDescent="0.25">
      <c r="M2657" s="82"/>
      <c r="R2657" s="83"/>
    </row>
    <row r="2658" spans="13:18" hidden="1" x14ac:dyDescent="0.25">
      <c r="M2658" s="82"/>
      <c r="R2658" s="83"/>
    </row>
    <row r="2659" spans="13:18" hidden="1" x14ac:dyDescent="0.25">
      <c r="M2659" s="82"/>
      <c r="R2659" s="83"/>
    </row>
    <row r="2660" spans="13:18" hidden="1" x14ac:dyDescent="0.25">
      <c r="M2660" s="82"/>
      <c r="R2660" s="83"/>
    </row>
    <row r="2661" spans="13:18" hidden="1" x14ac:dyDescent="0.25">
      <c r="M2661" s="82"/>
      <c r="R2661" s="83"/>
    </row>
    <row r="2662" spans="13:18" hidden="1" x14ac:dyDescent="0.25">
      <c r="M2662" s="82"/>
      <c r="R2662" s="83"/>
    </row>
    <row r="2663" spans="13:18" hidden="1" x14ac:dyDescent="0.25">
      <c r="M2663" s="82"/>
      <c r="R2663" s="83"/>
    </row>
    <row r="2664" spans="13:18" hidden="1" x14ac:dyDescent="0.25">
      <c r="M2664" s="82"/>
      <c r="R2664" s="83"/>
    </row>
    <row r="2665" spans="13:18" hidden="1" x14ac:dyDescent="0.25">
      <c r="M2665" s="82"/>
      <c r="R2665" s="83"/>
    </row>
    <row r="2666" spans="13:18" hidden="1" x14ac:dyDescent="0.25">
      <c r="M2666" s="82"/>
      <c r="R2666" s="83"/>
    </row>
    <row r="2667" spans="13:18" hidden="1" x14ac:dyDescent="0.25">
      <c r="M2667" s="82"/>
      <c r="R2667" s="83"/>
    </row>
    <row r="2668" spans="13:18" hidden="1" x14ac:dyDescent="0.25">
      <c r="M2668" s="82"/>
      <c r="R2668" s="83"/>
    </row>
    <row r="2669" spans="13:18" hidden="1" x14ac:dyDescent="0.25">
      <c r="M2669" s="82"/>
      <c r="R2669" s="83"/>
    </row>
    <row r="2670" spans="13:18" hidden="1" x14ac:dyDescent="0.25">
      <c r="M2670" s="82"/>
      <c r="R2670" s="83"/>
    </row>
    <row r="2671" spans="13:18" hidden="1" x14ac:dyDescent="0.25">
      <c r="M2671" s="82"/>
      <c r="R2671" s="83"/>
    </row>
    <row r="2672" spans="13:18" hidden="1" x14ac:dyDescent="0.25">
      <c r="M2672" s="82"/>
      <c r="R2672" s="83"/>
    </row>
    <row r="2673" spans="13:18" hidden="1" x14ac:dyDescent="0.25">
      <c r="M2673" s="82"/>
      <c r="R2673" s="83"/>
    </row>
    <row r="2674" spans="13:18" hidden="1" x14ac:dyDescent="0.25">
      <c r="M2674" s="82"/>
      <c r="R2674" s="83"/>
    </row>
    <row r="2675" spans="13:18" hidden="1" x14ac:dyDescent="0.25">
      <c r="M2675" s="82"/>
      <c r="R2675" s="83"/>
    </row>
    <row r="2676" spans="13:18" hidden="1" x14ac:dyDescent="0.25">
      <c r="M2676" s="82"/>
      <c r="R2676" s="83"/>
    </row>
    <row r="2677" spans="13:18" hidden="1" x14ac:dyDescent="0.25">
      <c r="M2677" s="82"/>
      <c r="R2677" s="83"/>
    </row>
    <row r="2678" spans="13:18" hidden="1" x14ac:dyDescent="0.25">
      <c r="M2678" s="82"/>
      <c r="R2678" s="83"/>
    </row>
    <row r="2679" spans="13:18" hidden="1" x14ac:dyDescent="0.25">
      <c r="M2679" s="82"/>
      <c r="R2679" s="83"/>
    </row>
    <row r="2680" spans="13:18" hidden="1" x14ac:dyDescent="0.25">
      <c r="M2680" s="82"/>
      <c r="R2680" s="83"/>
    </row>
    <row r="2681" spans="13:18" hidden="1" x14ac:dyDescent="0.25">
      <c r="M2681" s="82"/>
      <c r="R2681" s="83"/>
    </row>
    <row r="2682" spans="13:18" hidden="1" x14ac:dyDescent="0.25">
      <c r="M2682" s="82"/>
      <c r="R2682" s="83"/>
    </row>
    <row r="2683" spans="13:18" hidden="1" x14ac:dyDescent="0.25">
      <c r="M2683" s="82"/>
      <c r="R2683" s="83"/>
    </row>
    <row r="2684" spans="13:18" hidden="1" x14ac:dyDescent="0.25">
      <c r="M2684" s="82"/>
      <c r="R2684" s="83"/>
    </row>
    <row r="2685" spans="13:18" hidden="1" x14ac:dyDescent="0.25">
      <c r="M2685" s="82"/>
      <c r="R2685" s="83"/>
    </row>
    <row r="2686" spans="13:18" hidden="1" x14ac:dyDescent="0.25">
      <c r="M2686" s="82"/>
      <c r="R2686" s="83"/>
    </row>
    <row r="2687" spans="13:18" hidden="1" x14ac:dyDescent="0.25">
      <c r="M2687" s="82"/>
      <c r="R2687" s="83"/>
    </row>
    <row r="2688" spans="13:18" hidden="1" x14ac:dyDescent="0.25">
      <c r="M2688" s="82"/>
      <c r="R2688" s="83"/>
    </row>
    <row r="2689" spans="13:18" hidden="1" x14ac:dyDescent="0.25">
      <c r="M2689" s="82"/>
      <c r="R2689" s="83"/>
    </row>
    <row r="2690" spans="13:18" hidden="1" x14ac:dyDescent="0.25">
      <c r="M2690" s="82"/>
      <c r="R2690" s="83"/>
    </row>
    <row r="2691" spans="13:18" hidden="1" x14ac:dyDescent="0.25">
      <c r="M2691" s="82"/>
      <c r="R2691" s="83"/>
    </row>
    <row r="2692" spans="13:18" hidden="1" x14ac:dyDescent="0.25">
      <c r="M2692" s="82"/>
      <c r="R2692" s="83"/>
    </row>
    <row r="2693" spans="13:18" hidden="1" x14ac:dyDescent="0.25">
      <c r="M2693" s="82"/>
      <c r="R2693" s="83"/>
    </row>
    <row r="2694" spans="13:18" hidden="1" x14ac:dyDescent="0.25">
      <c r="M2694" s="82"/>
      <c r="R2694" s="83"/>
    </row>
    <row r="2695" spans="13:18" hidden="1" x14ac:dyDescent="0.25">
      <c r="M2695" s="82"/>
      <c r="R2695" s="83"/>
    </row>
    <row r="2696" spans="13:18" hidden="1" x14ac:dyDescent="0.25">
      <c r="M2696" s="82"/>
      <c r="R2696" s="83"/>
    </row>
    <row r="2697" spans="13:18" hidden="1" x14ac:dyDescent="0.25">
      <c r="M2697" s="82"/>
      <c r="R2697" s="83"/>
    </row>
    <row r="2698" spans="13:18" hidden="1" x14ac:dyDescent="0.25">
      <c r="M2698" s="82"/>
      <c r="R2698" s="83"/>
    </row>
    <row r="2699" spans="13:18" hidden="1" x14ac:dyDescent="0.25">
      <c r="M2699" s="82"/>
      <c r="R2699" s="83"/>
    </row>
    <row r="2700" spans="13:18" hidden="1" x14ac:dyDescent="0.25">
      <c r="M2700" s="82"/>
      <c r="R2700" s="83"/>
    </row>
    <row r="2701" spans="13:18" hidden="1" x14ac:dyDescent="0.25">
      <c r="M2701" s="82"/>
      <c r="R2701" s="83"/>
    </row>
    <row r="2702" spans="13:18" hidden="1" x14ac:dyDescent="0.25">
      <c r="M2702" s="82"/>
      <c r="R2702" s="83"/>
    </row>
    <row r="2703" spans="13:18" hidden="1" x14ac:dyDescent="0.25">
      <c r="M2703" s="82"/>
      <c r="R2703" s="83"/>
    </row>
    <row r="2704" spans="13:18" hidden="1" x14ac:dyDescent="0.25">
      <c r="M2704" s="82"/>
      <c r="R2704" s="83"/>
    </row>
    <row r="2705" spans="13:18" hidden="1" x14ac:dyDescent="0.25">
      <c r="M2705" s="82"/>
      <c r="R2705" s="83"/>
    </row>
    <row r="2706" spans="13:18" hidden="1" x14ac:dyDescent="0.25">
      <c r="M2706" s="82"/>
      <c r="R2706" s="83"/>
    </row>
    <row r="2707" spans="13:18" hidden="1" x14ac:dyDescent="0.25">
      <c r="M2707" s="82"/>
      <c r="R2707" s="83"/>
    </row>
    <row r="2708" spans="13:18" hidden="1" x14ac:dyDescent="0.25">
      <c r="M2708" s="82"/>
      <c r="R2708" s="83"/>
    </row>
    <row r="2709" spans="13:18" hidden="1" x14ac:dyDescent="0.25">
      <c r="M2709" s="82"/>
      <c r="R2709" s="83"/>
    </row>
    <row r="2710" spans="13:18" hidden="1" x14ac:dyDescent="0.25">
      <c r="M2710" s="82"/>
      <c r="R2710" s="83"/>
    </row>
    <row r="2711" spans="13:18" hidden="1" x14ac:dyDescent="0.25">
      <c r="M2711" s="82"/>
      <c r="R2711" s="83"/>
    </row>
    <row r="2712" spans="13:18" hidden="1" x14ac:dyDescent="0.25">
      <c r="M2712" s="82"/>
      <c r="R2712" s="83"/>
    </row>
    <row r="2713" spans="13:18" hidden="1" x14ac:dyDescent="0.25">
      <c r="M2713" s="82"/>
      <c r="R2713" s="83"/>
    </row>
    <row r="2714" spans="13:18" hidden="1" x14ac:dyDescent="0.25">
      <c r="M2714" s="82"/>
      <c r="R2714" s="83"/>
    </row>
    <row r="2715" spans="13:18" hidden="1" x14ac:dyDescent="0.25">
      <c r="M2715" s="82"/>
      <c r="R2715" s="83"/>
    </row>
    <row r="2716" spans="13:18" hidden="1" x14ac:dyDescent="0.25">
      <c r="M2716" s="82"/>
      <c r="R2716" s="83"/>
    </row>
    <row r="2717" spans="13:18" hidden="1" x14ac:dyDescent="0.25">
      <c r="M2717" s="82"/>
      <c r="R2717" s="83"/>
    </row>
    <row r="2718" spans="13:18" hidden="1" x14ac:dyDescent="0.25">
      <c r="M2718" s="82"/>
      <c r="R2718" s="83"/>
    </row>
    <row r="2719" spans="13:18" hidden="1" x14ac:dyDescent="0.25">
      <c r="M2719" s="82"/>
      <c r="R2719" s="83"/>
    </row>
    <row r="2720" spans="13:18" hidden="1" x14ac:dyDescent="0.25">
      <c r="M2720" s="82"/>
      <c r="R2720" s="83"/>
    </row>
    <row r="2721" spans="13:18" hidden="1" x14ac:dyDescent="0.25">
      <c r="M2721" s="82"/>
      <c r="R2721" s="83"/>
    </row>
    <row r="2722" spans="13:18" hidden="1" x14ac:dyDescent="0.25">
      <c r="M2722" s="82"/>
      <c r="R2722" s="83"/>
    </row>
    <row r="2723" spans="13:18" hidden="1" x14ac:dyDescent="0.25">
      <c r="M2723" s="82"/>
      <c r="R2723" s="83"/>
    </row>
    <row r="2724" spans="13:18" hidden="1" x14ac:dyDescent="0.25">
      <c r="M2724" s="82"/>
      <c r="R2724" s="83"/>
    </row>
    <row r="2725" spans="13:18" hidden="1" x14ac:dyDescent="0.25">
      <c r="M2725" s="82"/>
      <c r="R2725" s="83"/>
    </row>
    <row r="2726" spans="13:18" hidden="1" x14ac:dyDescent="0.25">
      <c r="M2726" s="82"/>
      <c r="R2726" s="83"/>
    </row>
    <row r="2727" spans="13:18" hidden="1" x14ac:dyDescent="0.25">
      <c r="M2727" s="82"/>
      <c r="R2727" s="83"/>
    </row>
    <row r="2728" spans="13:18" hidden="1" x14ac:dyDescent="0.25">
      <c r="M2728" s="82"/>
      <c r="R2728" s="83"/>
    </row>
    <row r="2729" spans="13:18" hidden="1" x14ac:dyDescent="0.25">
      <c r="M2729" s="82"/>
      <c r="R2729" s="83"/>
    </row>
    <row r="2730" spans="13:18" hidden="1" x14ac:dyDescent="0.25">
      <c r="M2730" s="82"/>
      <c r="R2730" s="83"/>
    </row>
    <row r="2731" spans="13:18" hidden="1" x14ac:dyDescent="0.25">
      <c r="M2731" s="82"/>
      <c r="R2731" s="83"/>
    </row>
    <row r="2732" spans="13:18" hidden="1" x14ac:dyDescent="0.25">
      <c r="M2732" s="82"/>
      <c r="R2732" s="83"/>
    </row>
    <row r="2733" spans="13:18" hidden="1" x14ac:dyDescent="0.25">
      <c r="M2733" s="82"/>
      <c r="R2733" s="83"/>
    </row>
    <row r="2734" spans="13:18" hidden="1" x14ac:dyDescent="0.25">
      <c r="M2734" s="82"/>
      <c r="R2734" s="83"/>
    </row>
    <row r="2735" spans="13:18" hidden="1" x14ac:dyDescent="0.25">
      <c r="M2735" s="82"/>
      <c r="R2735" s="83"/>
    </row>
    <row r="2736" spans="13:18" hidden="1" x14ac:dyDescent="0.25">
      <c r="M2736" s="82"/>
      <c r="R2736" s="83"/>
    </row>
    <row r="2737" spans="13:18" hidden="1" x14ac:dyDescent="0.25">
      <c r="M2737" s="82"/>
      <c r="R2737" s="83"/>
    </row>
    <row r="2738" spans="13:18" hidden="1" x14ac:dyDescent="0.25">
      <c r="M2738" s="82"/>
      <c r="R2738" s="83"/>
    </row>
    <row r="2739" spans="13:18" hidden="1" x14ac:dyDescent="0.25">
      <c r="M2739" s="82"/>
      <c r="R2739" s="83"/>
    </row>
    <row r="2740" spans="13:18" hidden="1" x14ac:dyDescent="0.25">
      <c r="M2740" s="82"/>
      <c r="R2740" s="83"/>
    </row>
    <row r="2741" spans="13:18" hidden="1" x14ac:dyDescent="0.25">
      <c r="M2741" s="82"/>
      <c r="R2741" s="83"/>
    </row>
    <row r="2742" spans="13:18" hidden="1" x14ac:dyDescent="0.25">
      <c r="M2742" s="82"/>
      <c r="R2742" s="83"/>
    </row>
    <row r="2743" spans="13:18" hidden="1" x14ac:dyDescent="0.25">
      <c r="M2743" s="82"/>
      <c r="R2743" s="83"/>
    </row>
    <row r="2744" spans="13:18" hidden="1" x14ac:dyDescent="0.25">
      <c r="M2744" s="82"/>
      <c r="R2744" s="83"/>
    </row>
    <row r="2745" spans="13:18" hidden="1" x14ac:dyDescent="0.25">
      <c r="M2745" s="82"/>
      <c r="R2745" s="83"/>
    </row>
    <row r="2746" spans="13:18" hidden="1" x14ac:dyDescent="0.25">
      <c r="M2746" s="82"/>
      <c r="R2746" s="83"/>
    </row>
    <row r="2747" spans="13:18" hidden="1" x14ac:dyDescent="0.25">
      <c r="M2747" s="82"/>
      <c r="R2747" s="83"/>
    </row>
    <row r="2748" spans="13:18" hidden="1" x14ac:dyDescent="0.25">
      <c r="M2748" s="82"/>
      <c r="R2748" s="83"/>
    </row>
    <row r="2749" spans="13:18" hidden="1" x14ac:dyDescent="0.25">
      <c r="M2749" s="82"/>
      <c r="R2749" s="83"/>
    </row>
    <row r="2750" spans="13:18" hidden="1" x14ac:dyDescent="0.25">
      <c r="M2750" s="82"/>
      <c r="R2750" s="83"/>
    </row>
    <row r="2751" spans="13:18" hidden="1" x14ac:dyDescent="0.25">
      <c r="M2751" s="82"/>
      <c r="R2751" s="83"/>
    </row>
    <row r="2752" spans="13:18" hidden="1" x14ac:dyDescent="0.25">
      <c r="M2752" s="82"/>
      <c r="R2752" s="83"/>
    </row>
    <row r="2753" spans="13:18" hidden="1" x14ac:dyDescent="0.25">
      <c r="M2753" s="82"/>
      <c r="R2753" s="83"/>
    </row>
    <row r="2754" spans="13:18" hidden="1" x14ac:dyDescent="0.25">
      <c r="M2754" s="82"/>
      <c r="R2754" s="83"/>
    </row>
    <row r="2755" spans="13:18" hidden="1" x14ac:dyDescent="0.25">
      <c r="M2755" s="82"/>
      <c r="R2755" s="83"/>
    </row>
    <row r="2756" spans="13:18" hidden="1" x14ac:dyDescent="0.25">
      <c r="M2756" s="82"/>
      <c r="R2756" s="83"/>
    </row>
    <row r="2757" spans="13:18" hidden="1" x14ac:dyDescent="0.25">
      <c r="M2757" s="82"/>
      <c r="R2757" s="83"/>
    </row>
    <row r="2758" spans="13:18" hidden="1" x14ac:dyDescent="0.25">
      <c r="M2758" s="82"/>
      <c r="R2758" s="83"/>
    </row>
    <row r="2759" spans="13:18" hidden="1" x14ac:dyDescent="0.25">
      <c r="M2759" s="82"/>
      <c r="R2759" s="83"/>
    </row>
    <row r="2760" spans="13:18" hidden="1" x14ac:dyDescent="0.25">
      <c r="M2760" s="82"/>
      <c r="R2760" s="83"/>
    </row>
    <row r="2761" spans="13:18" hidden="1" x14ac:dyDescent="0.25">
      <c r="M2761" s="82"/>
      <c r="R2761" s="83"/>
    </row>
    <row r="2762" spans="13:18" hidden="1" x14ac:dyDescent="0.25">
      <c r="M2762" s="82"/>
      <c r="R2762" s="83"/>
    </row>
    <row r="2763" spans="13:18" hidden="1" x14ac:dyDescent="0.25">
      <c r="M2763" s="82"/>
      <c r="R2763" s="83"/>
    </row>
    <row r="2764" spans="13:18" hidden="1" x14ac:dyDescent="0.25">
      <c r="M2764" s="82"/>
      <c r="R2764" s="83"/>
    </row>
    <row r="2765" spans="13:18" hidden="1" x14ac:dyDescent="0.25">
      <c r="M2765" s="82"/>
      <c r="R2765" s="83"/>
    </row>
    <row r="2766" spans="13:18" hidden="1" x14ac:dyDescent="0.25">
      <c r="M2766" s="82"/>
      <c r="R2766" s="83"/>
    </row>
    <row r="2767" spans="13:18" hidden="1" x14ac:dyDescent="0.25">
      <c r="M2767" s="82"/>
      <c r="R2767" s="83"/>
    </row>
    <row r="2768" spans="13:18" hidden="1" x14ac:dyDescent="0.25">
      <c r="M2768" s="82"/>
      <c r="R2768" s="83"/>
    </row>
    <row r="2769" spans="13:18" hidden="1" x14ac:dyDescent="0.25">
      <c r="M2769" s="82"/>
      <c r="R2769" s="83"/>
    </row>
    <row r="2770" spans="13:18" hidden="1" x14ac:dyDescent="0.25">
      <c r="M2770" s="82"/>
      <c r="R2770" s="83"/>
    </row>
    <row r="2771" spans="13:18" hidden="1" x14ac:dyDescent="0.25">
      <c r="M2771" s="82"/>
      <c r="R2771" s="83"/>
    </row>
    <row r="2772" spans="13:18" hidden="1" x14ac:dyDescent="0.25">
      <c r="M2772" s="82"/>
      <c r="R2772" s="83"/>
    </row>
    <row r="2773" spans="13:18" hidden="1" x14ac:dyDescent="0.25">
      <c r="M2773" s="82"/>
      <c r="R2773" s="83"/>
    </row>
    <row r="2774" spans="13:18" hidden="1" x14ac:dyDescent="0.25">
      <c r="M2774" s="82"/>
      <c r="R2774" s="83"/>
    </row>
    <row r="2775" spans="13:18" hidden="1" x14ac:dyDescent="0.25">
      <c r="M2775" s="82"/>
      <c r="R2775" s="83"/>
    </row>
    <row r="2776" spans="13:18" hidden="1" x14ac:dyDescent="0.25">
      <c r="M2776" s="82"/>
      <c r="R2776" s="83"/>
    </row>
    <row r="2777" spans="13:18" hidden="1" x14ac:dyDescent="0.25">
      <c r="M2777" s="82"/>
      <c r="R2777" s="83"/>
    </row>
    <row r="2778" spans="13:18" hidden="1" x14ac:dyDescent="0.25">
      <c r="M2778" s="82"/>
      <c r="R2778" s="83"/>
    </row>
    <row r="2779" spans="13:18" hidden="1" x14ac:dyDescent="0.25">
      <c r="M2779" s="82"/>
      <c r="R2779" s="83"/>
    </row>
    <row r="2780" spans="13:18" hidden="1" x14ac:dyDescent="0.25">
      <c r="M2780" s="82"/>
      <c r="R2780" s="83"/>
    </row>
    <row r="2781" spans="13:18" hidden="1" x14ac:dyDescent="0.25">
      <c r="M2781" s="82"/>
      <c r="R2781" s="83"/>
    </row>
    <row r="2782" spans="13:18" hidden="1" x14ac:dyDescent="0.25">
      <c r="M2782" s="82"/>
      <c r="R2782" s="83"/>
    </row>
    <row r="2783" spans="13:18" hidden="1" x14ac:dyDescent="0.25">
      <c r="M2783" s="82"/>
      <c r="R2783" s="83"/>
    </row>
    <row r="2784" spans="13:18" hidden="1" x14ac:dyDescent="0.25">
      <c r="M2784" s="82"/>
      <c r="R2784" s="83"/>
    </row>
    <row r="2785" spans="13:18" hidden="1" x14ac:dyDescent="0.25">
      <c r="M2785" s="82"/>
      <c r="R2785" s="83"/>
    </row>
    <row r="2786" spans="13:18" hidden="1" x14ac:dyDescent="0.25">
      <c r="M2786" s="82"/>
      <c r="R2786" s="83"/>
    </row>
    <row r="2787" spans="13:18" hidden="1" x14ac:dyDescent="0.25">
      <c r="M2787" s="82"/>
      <c r="R2787" s="83"/>
    </row>
    <row r="2788" spans="13:18" hidden="1" x14ac:dyDescent="0.25">
      <c r="M2788" s="82"/>
      <c r="R2788" s="83"/>
    </row>
    <row r="2789" spans="13:18" hidden="1" x14ac:dyDescent="0.25">
      <c r="M2789" s="82"/>
      <c r="R2789" s="83"/>
    </row>
    <row r="2790" spans="13:18" hidden="1" x14ac:dyDescent="0.25">
      <c r="M2790" s="82"/>
      <c r="R2790" s="83"/>
    </row>
    <row r="2791" spans="13:18" hidden="1" x14ac:dyDescent="0.25">
      <c r="M2791" s="82"/>
      <c r="R2791" s="83"/>
    </row>
    <row r="2792" spans="13:18" hidden="1" x14ac:dyDescent="0.25">
      <c r="M2792" s="82"/>
      <c r="R2792" s="83"/>
    </row>
    <row r="2793" spans="13:18" hidden="1" x14ac:dyDescent="0.25">
      <c r="M2793" s="82"/>
      <c r="R2793" s="83"/>
    </row>
    <row r="2794" spans="13:18" hidden="1" x14ac:dyDescent="0.25">
      <c r="M2794" s="82"/>
      <c r="R2794" s="83"/>
    </row>
    <row r="2795" spans="13:18" hidden="1" x14ac:dyDescent="0.25">
      <c r="M2795" s="82"/>
      <c r="R2795" s="83"/>
    </row>
    <row r="2796" spans="13:18" hidden="1" x14ac:dyDescent="0.25">
      <c r="M2796" s="82"/>
      <c r="R2796" s="83"/>
    </row>
    <row r="2797" spans="13:18" hidden="1" x14ac:dyDescent="0.25">
      <c r="M2797" s="82"/>
      <c r="R2797" s="83"/>
    </row>
    <row r="2798" spans="13:18" hidden="1" x14ac:dyDescent="0.25">
      <c r="M2798" s="82"/>
      <c r="R2798" s="83"/>
    </row>
    <row r="2799" spans="13:18" hidden="1" x14ac:dyDescent="0.25">
      <c r="M2799" s="82"/>
      <c r="R2799" s="83"/>
    </row>
    <row r="2800" spans="13:18" hidden="1" x14ac:dyDescent="0.25">
      <c r="M2800" s="82"/>
      <c r="R2800" s="83"/>
    </row>
    <row r="2801" spans="13:18" hidden="1" x14ac:dyDescent="0.25">
      <c r="M2801" s="82"/>
      <c r="R2801" s="83"/>
    </row>
    <row r="2802" spans="13:18" hidden="1" x14ac:dyDescent="0.25">
      <c r="M2802" s="82"/>
      <c r="R2802" s="83"/>
    </row>
    <row r="2803" spans="13:18" hidden="1" x14ac:dyDescent="0.25">
      <c r="M2803" s="82"/>
      <c r="R2803" s="83"/>
    </row>
    <row r="2804" spans="13:18" hidden="1" x14ac:dyDescent="0.25">
      <c r="M2804" s="82"/>
      <c r="R2804" s="83"/>
    </row>
    <row r="2805" spans="13:18" hidden="1" x14ac:dyDescent="0.25">
      <c r="M2805" s="82"/>
      <c r="R2805" s="83"/>
    </row>
    <row r="2806" spans="13:18" hidden="1" x14ac:dyDescent="0.25">
      <c r="M2806" s="82"/>
      <c r="R2806" s="83"/>
    </row>
    <row r="2807" spans="13:18" hidden="1" x14ac:dyDescent="0.25">
      <c r="M2807" s="82"/>
      <c r="R2807" s="83"/>
    </row>
    <row r="2808" spans="13:18" hidden="1" x14ac:dyDescent="0.25">
      <c r="M2808" s="82"/>
      <c r="R2808" s="83"/>
    </row>
    <row r="2809" spans="13:18" hidden="1" x14ac:dyDescent="0.25">
      <c r="M2809" s="82"/>
      <c r="R2809" s="83"/>
    </row>
    <row r="2810" spans="13:18" hidden="1" x14ac:dyDescent="0.25">
      <c r="M2810" s="82"/>
      <c r="R2810" s="83"/>
    </row>
    <row r="2811" spans="13:18" hidden="1" x14ac:dyDescent="0.25">
      <c r="M2811" s="82"/>
      <c r="R2811" s="83"/>
    </row>
    <row r="2812" spans="13:18" hidden="1" x14ac:dyDescent="0.25">
      <c r="M2812" s="82"/>
      <c r="R2812" s="83"/>
    </row>
    <row r="2813" spans="13:18" hidden="1" x14ac:dyDescent="0.25">
      <c r="M2813" s="82"/>
      <c r="R2813" s="83"/>
    </row>
    <row r="2814" spans="13:18" hidden="1" x14ac:dyDescent="0.25">
      <c r="M2814" s="82"/>
      <c r="R2814" s="83"/>
    </row>
    <row r="2815" spans="13:18" hidden="1" x14ac:dyDescent="0.25">
      <c r="M2815" s="82"/>
      <c r="R2815" s="83"/>
    </row>
    <row r="2816" spans="13:18" hidden="1" x14ac:dyDescent="0.25">
      <c r="M2816" s="82"/>
      <c r="R2816" s="83"/>
    </row>
    <row r="2817" spans="13:18" hidden="1" x14ac:dyDescent="0.25">
      <c r="M2817" s="82"/>
      <c r="R2817" s="83"/>
    </row>
    <row r="2818" spans="13:18" hidden="1" x14ac:dyDescent="0.25">
      <c r="M2818" s="82"/>
      <c r="R2818" s="83"/>
    </row>
    <row r="2819" spans="13:18" hidden="1" x14ac:dyDescent="0.25">
      <c r="M2819" s="82"/>
      <c r="R2819" s="83"/>
    </row>
    <row r="2820" spans="13:18" hidden="1" x14ac:dyDescent="0.25">
      <c r="M2820" s="82"/>
      <c r="R2820" s="83"/>
    </row>
    <row r="2821" spans="13:18" hidden="1" x14ac:dyDescent="0.25">
      <c r="M2821" s="82"/>
      <c r="R2821" s="83"/>
    </row>
    <row r="2822" spans="13:18" hidden="1" x14ac:dyDescent="0.25">
      <c r="M2822" s="82"/>
      <c r="R2822" s="83"/>
    </row>
    <row r="2823" spans="13:18" hidden="1" x14ac:dyDescent="0.25">
      <c r="M2823" s="82"/>
      <c r="R2823" s="83"/>
    </row>
    <row r="2824" spans="13:18" hidden="1" x14ac:dyDescent="0.25">
      <c r="M2824" s="82"/>
      <c r="R2824" s="83"/>
    </row>
    <row r="2825" spans="13:18" hidden="1" x14ac:dyDescent="0.25">
      <c r="M2825" s="82"/>
      <c r="R2825" s="83"/>
    </row>
    <row r="2826" spans="13:18" hidden="1" x14ac:dyDescent="0.25">
      <c r="M2826" s="82"/>
      <c r="R2826" s="83"/>
    </row>
    <row r="2827" spans="13:18" hidden="1" x14ac:dyDescent="0.25">
      <c r="M2827" s="82"/>
      <c r="R2827" s="83"/>
    </row>
    <row r="2828" spans="13:18" hidden="1" x14ac:dyDescent="0.25">
      <c r="M2828" s="82"/>
      <c r="R2828" s="83"/>
    </row>
    <row r="2829" spans="13:18" hidden="1" x14ac:dyDescent="0.25">
      <c r="M2829" s="82"/>
      <c r="R2829" s="83"/>
    </row>
    <row r="2830" spans="13:18" hidden="1" x14ac:dyDescent="0.25">
      <c r="M2830" s="82"/>
      <c r="R2830" s="83"/>
    </row>
    <row r="2831" spans="13:18" hidden="1" x14ac:dyDescent="0.25">
      <c r="M2831" s="82"/>
      <c r="R2831" s="83"/>
    </row>
    <row r="2832" spans="13:18" hidden="1" x14ac:dyDescent="0.25">
      <c r="M2832" s="82"/>
      <c r="R2832" s="83"/>
    </row>
    <row r="2833" spans="13:18" hidden="1" x14ac:dyDescent="0.25">
      <c r="M2833" s="82"/>
      <c r="R2833" s="83"/>
    </row>
    <row r="2834" spans="13:18" hidden="1" x14ac:dyDescent="0.25">
      <c r="M2834" s="82"/>
      <c r="R2834" s="83"/>
    </row>
    <row r="2835" spans="13:18" hidden="1" x14ac:dyDescent="0.25">
      <c r="M2835" s="82"/>
      <c r="R2835" s="83"/>
    </row>
    <row r="2836" spans="13:18" hidden="1" x14ac:dyDescent="0.25">
      <c r="M2836" s="82"/>
      <c r="R2836" s="83"/>
    </row>
    <row r="2837" spans="13:18" hidden="1" x14ac:dyDescent="0.25">
      <c r="M2837" s="82"/>
      <c r="R2837" s="83"/>
    </row>
    <row r="2838" spans="13:18" hidden="1" x14ac:dyDescent="0.25">
      <c r="M2838" s="82"/>
      <c r="R2838" s="83"/>
    </row>
    <row r="2839" spans="13:18" hidden="1" x14ac:dyDescent="0.25">
      <c r="M2839" s="82"/>
      <c r="R2839" s="83"/>
    </row>
    <row r="2840" spans="13:18" hidden="1" x14ac:dyDescent="0.25">
      <c r="M2840" s="82"/>
      <c r="R2840" s="83"/>
    </row>
    <row r="2841" spans="13:18" hidden="1" x14ac:dyDescent="0.25">
      <c r="M2841" s="82"/>
      <c r="R2841" s="83"/>
    </row>
    <row r="2842" spans="13:18" hidden="1" x14ac:dyDescent="0.25">
      <c r="M2842" s="82"/>
      <c r="R2842" s="83"/>
    </row>
    <row r="2843" spans="13:18" hidden="1" x14ac:dyDescent="0.25">
      <c r="M2843" s="82"/>
      <c r="R2843" s="83"/>
    </row>
    <row r="2844" spans="13:18" hidden="1" x14ac:dyDescent="0.25">
      <c r="M2844" s="82"/>
      <c r="R2844" s="83"/>
    </row>
    <row r="2845" spans="13:18" hidden="1" x14ac:dyDescent="0.25">
      <c r="M2845" s="82"/>
      <c r="R2845" s="83"/>
    </row>
    <row r="2846" spans="13:18" hidden="1" x14ac:dyDescent="0.25">
      <c r="M2846" s="82"/>
      <c r="R2846" s="83"/>
    </row>
    <row r="2847" spans="13:18" hidden="1" x14ac:dyDescent="0.25">
      <c r="M2847" s="82"/>
      <c r="R2847" s="83"/>
    </row>
    <row r="2848" spans="13:18" hidden="1" x14ac:dyDescent="0.25">
      <c r="M2848" s="82"/>
      <c r="R2848" s="83"/>
    </row>
    <row r="2849" spans="13:18" hidden="1" x14ac:dyDescent="0.25">
      <c r="M2849" s="82"/>
      <c r="R2849" s="83"/>
    </row>
    <row r="2850" spans="13:18" hidden="1" x14ac:dyDescent="0.25">
      <c r="M2850" s="82"/>
      <c r="R2850" s="83"/>
    </row>
    <row r="2851" spans="13:18" hidden="1" x14ac:dyDescent="0.25">
      <c r="M2851" s="82"/>
      <c r="R2851" s="83"/>
    </row>
    <row r="2852" spans="13:18" hidden="1" x14ac:dyDescent="0.25">
      <c r="M2852" s="82"/>
      <c r="R2852" s="83"/>
    </row>
    <row r="2853" spans="13:18" hidden="1" x14ac:dyDescent="0.25">
      <c r="M2853" s="82"/>
      <c r="R2853" s="83"/>
    </row>
    <row r="2854" spans="13:18" hidden="1" x14ac:dyDescent="0.25">
      <c r="M2854" s="82"/>
      <c r="R2854" s="83"/>
    </row>
    <row r="2855" spans="13:18" hidden="1" x14ac:dyDescent="0.25">
      <c r="M2855" s="82"/>
      <c r="R2855" s="83"/>
    </row>
    <row r="2856" spans="13:18" hidden="1" x14ac:dyDescent="0.25">
      <c r="M2856" s="82"/>
      <c r="R2856" s="83"/>
    </row>
    <row r="2857" spans="13:18" hidden="1" x14ac:dyDescent="0.25">
      <c r="M2857" s="82"/>
      <c r="R2857" s="83"/>
    </row>
    <row r="2858" spans="13:18" hidden="1" x14ac:dyDescent="0.25">
      <c r="M2858" s="82"/>
      <c r="R2858" s="83"/>
    </row>
    <row r="2859" spans="13:18" hidden="1" x14ac:dyDescent="0.25">
      <c r="M2859" s="82"/>
      <c r="R2859" s="83"/>
    </row>
    <row r="2860" spans="13:18" hidden="1" x14ac:dyDescent="0.25">
      <c r="M2860" s="82"/>
      <c r="R2860" s="83"/>
    </row>
    <row r="2861" spans="13:18" hidden="1" x14ac:dyDescent="0.25">
      <c r="M2861" s="82"/>
      <c r="R2861" s="83"/>
    </row>
    <row r="2862" spans="13:18" hidden="1" x14ac:dyDescent="0.25">
      <c r="M2862" s="82"/>
      <c r="R2862" s="83"/>
    </row>
    <row r="2863" spans="13:18" hidden="1" x14ac:dyDescent="0.25">
      <c r="M2863" s="82"/>
      <c r="R2863" s="83"/>
    </row>
    <row r="2864" spans="13:18" hidden="1" x14ac:dyDescent="0.25">
      <c r="M2864" s="82"/>
      <c r="R2864" s="83"/>
    </row>
    <row r="2865" spans="13:18" hidden="1" x14ac:dyDescent="0.25">
      <c r="M2865" s="82"/>
      <c r="R2865" s="83"/>
    </row>
    <row r="2866" spans="13:18" hidden="1" x14ac:dyDescent="0.25">
      <c r="M2866" s="82"/>
      <c r="R2866" s="83"/>
    </row>
    <row r="2867" spans="13:18" hidden="1" x14ac:dyDescent="0.25">
      <c r="M2867" s="82"/>
      <c r="R2867" s="83"/>
    </row>
    <row r="2868" spans="13:18" hidden="1" x14ac:dyDescent="0.25">
      <c r="M2868" s="82"/>
      <c r="R2868" s="83"/>
    </row>
    <row r="2869" spans="13:18" hidden="1" x14ac:dyDescent="0.25">
      <c r="M2869" s="82"/>
      <c r="R2869" s="83"/>
    </row>
    <row r="2870" spans="13:18" hidden="1" x14ac:dyDescent="0.25">
      <c r="M2870" s="82"/>
      <c r="R2870" s="83"/>
    </row>
    <row r="2871" spans="13:18" hidden="1" x14ac:dyDescent="0.25">
      <c r="M2871" s="82"/>
      <c r="R2871" s="83"/>
    </row>
    <row r="2872" spans="13:18" hidden="1" x14ac:dyDescent="0.25">
      <c r="M2872" s="82"/>
      <c r="R2872" s="83"/>
    </row>
    <row r="2873" spans="13:18" hidden="1" x14ac:dyDescent="0.25">
      <c r="M2873" s="82"/>
      <c r="R2873" s="83"/>
    </row>
    <row r="2874" spans="13:18" hidden="1" x14ac:dyDescent="0.25">
      <c r="M2874" s="82"/>
      <c r="R2874" s="83"/>
    </row>
    <row r="2875" spans="13:18" hidden="1" x14ac:dyDescent="0.25">
      <c r="M2875" s="82"/>
      <c r="R2875" s="83"/>
    </row>
    <row r="2876" spans="13:18" hidden="1" x14ac:dyDescent="0.25">
      <c r="M2876" s="82"/>
      <c r="R2876" s="83"/>
    </row>
    <row r="2877" spans="13:18" hidden="1" x14ac:dyDescent="0.25">
      <c r="M2877" s="82"/>
      <c r="R2877" s="83"/>
    </row>
    <row r="2878" spans="13:18" hidden="1" x14ac:dyDescent="0.25">
      <c r="M2878" s="82"/>
      <c r="R2878" s="83"/>
    </row>
    <row r="2879" spans="13:18" hidden="1" x14ac:dyDescent="0.25">
      <c r="M2879" s="82"/>
      <c r="R2879" s="83"/>
    </row>
    <row r="2880" spans="13:18" hidden="1" x14ac:dyDescent="0.25">
      <c r="M2880" s="82"/>
      <c r="R2880" s="83"/>
    </row>
    <row r="2881" spans="13:18" hidden="1" x14ac:dyDescent="0.25">
      <c r="M2881" s="82"/>
      <c r="R2881" s="83"/>
    </row>
    <row r="2882" spans="13:18" hidden="1" x14ac:dyDescent="0.25">
      <c r="M2882" s="82"/>
      <c r="R2882" s="83"/>
    </row>
    <row r="2883" spans="13:18" hidden="1" x14ac:dyDescent="0.25">
      <c r="M2883" s="82"/>
      <c r="R2883" s="83"/>
    </row>
    <row r="2884" spans="13:18" hidden="1" x14ac:dyDescent="0.25">
      <c r="M2884" s="82"/>
      <c r="R2884" s="83"/>
    </row>
    <row r="2885" spans="13:18" hidden="1" x14ac:dyDescent="0.25">
      <c r="M2885" s="82"/>
      <c r="R2885" s="83"/>
    </row>
    <row r="2886" spans="13:18" hidden="1" x14ac:dyDescent="0.25">
      <c r="M2886" s="82"/>
      <c r="R2886" s="83"/>
    </row>
    <row r="2887" spans="13:18" hidden="1" x14ac:dyDescent="0.25">
      <c r="M2887" s="82"/>
      <c r="R2887" s="83"/>
    </row>
    <row r="2888" spans="13:18" hidden="1" x14ac:dyDescent="0.25">
      <c r="M2888" s="82"/>
      <c r="R2888" s="83"/>
    </row>
    <row r="2889" spans="13:18" hidden="1" x14ac:dyDescent="0.25">
      <c r="M2889" s="82"/>
      <c r="R2889" s="83"/>
    </row>
    <row r="2890" spans="13:18" hidden="1" x14ac:dyDescent="0.25">
      <c r="M2890" s="82"/>
      <c r="R2890" s="83"/>
    </row>
    <row r="2891" spans="13:18" hidden="1" x14ac:dyDescent="0.25">
      <c r="M2891" s="82"/>
      <c r="R2891" s="83"/>
    </row>
    <row r="2892" spans="13:18" hidden="1" x14ac:dyDescent="0.25">
      <c r="M2892" s="82"/>
      <c r="R2892" s="83"/>
    </row>
    <row r="2893" spans="13:18" hidden="1" x14ac:dyDescent="0.25">
      <c r="M2893" s="82"/>
      <c r="R2893" s="83"/>
    </row>
    <row r="2894" spans="13:18" hidden="1" x14ac:dyDescent="0.25">
      <c r="M2894" s="82"/>
      <c r="R2894" s="83"/>
    </row>
    <row r="2895" spans="13:18" hidden="1" x14ac:dyDescent="0.25">
      <c r="M2895" s="82"/>
      <c r="R2895" s="83"/>
    </row>
    <row r="2896" spans="13:18" hidden="1" x14ac:dyDescent="0.25">
      <c r="M2896" s="82"/>
      <c r="R2896" s="83"/>
    </row>
    <row r="2897" spans="13:18" hidden="1" x14ac:dyDescent="0.25">
      <c r="M2897" s="82"/>
      <c r="R2897" s="83"/>
    </row>
    <row r="2898" spans="13:18" hidden="1" x14ac:dyDescent="0.25">
      <c r="M2898" s="82"/>
      <c r="R2898" s="83"/>
    </row>
    <row r="2899" spans="13:18" hidden="1" x14ac:dyDescent="0.25">
      <c r="M2899" s="82"/>
      <c r="R2899" s="83"/>
    </row>
    <row r="2900" spans="13:18" hidden="1" x14ac:dyDescent="0.25">
      <c r="M2900" s="82"/>
      <c r="R2900" s="83"/>
    </row>
    <row r="2901" spans="13:18" hidden="1" x14ac:dyDescent="0.25">
      <c r="M2901" s="82"/>
      <c r="R2901" s="83"/>
    </row>
    <row r="2902" spans="13:18" hidden="1" x14ac:dyDescent="0.25">
      <c r="M2902" s="82"/>
      <c r="R2902" s="83"/>
    </row>
    <row r="2903" spans="13:18" hidden="1" x14ac:dyDescent="0.25">
      <c r="M2903" s="82"/>
      <c r="R2903" s="83"/>
    </row>
    <row r="2904" spans="13:18" hidden="1" x14ac:dyDescent="0.25">
      <c r="M2904" s="82"/>
      <c r="R2904" s="83"/>
    </row>
    <row r="2905" spans="13:18" hidden="1" x14ac:dyDescent="0.25">
      <c r="M2905" s="82"/>
      <c r="R2905" s="83"/>
    </row>
    <row r="2906" spans="13:18" hidden="1" x14ac:dyDescent="0.25">
      <c r="M2906" s="82"/>
      <c r="R2906" s="83"/>
    </row>
    <row r="2907" spans="13:18" hidden="1" x14ac:dyDescent="0.25">
      <c r="M2907" s="82"/>
      <c r="R2907" s="83"/>
    </row>
    <row r="2908" spans="13:18" hidden="1" x14ac:dyDescent="0.25">
      <c r="M2908" s="82"/>
      <c r="R2908" s="83"/>
    </row>
    <row r="2909" spans="13:18" hidden="1" x14ac:dyDescent="0.25">
      <c r="M2909" s="82"/>
      <c r="R2909" s="83"/>
    </row>
    <row r="2910" spans="13:18" hidden="1" x14ac:dyDescent="0.25">
      <c r="M2910" s="82"/>
      <c r="R2910" s="83"/>
    </row>
    <row r="2911" spans="13:18" hidden="1" x14ac:dyDescent="0.25">
      <c r="M2911" s="82"/>
      <c r="R2911" s="83"/>
    </row>
    <row r="2912" spans="13:18" hidden="1" x14ac:dyDescent="0.25">
      <c r="M2912" s="82"/>
      <c r="R2912" s="83"/>
    </row>
    <row r="2913" spans="13:18" hidden="1" x14ac:dyDescent="0.25">
      <c r="M2913" s="82"/>
      <c r="R2913" s="83"/>
    </row>
    <row r="2914" spans="13:18" hidden="1" x14ac:dyDescent="0.25">
      <c r="M2914" s="82"/>
      <c r="R2914" s="83"/>
    </row>
    <row r="2915" spans="13:18" hidden="1" x14ac:dyDescent="0.25">
      <c r="M2915" s="82"/>
      <c r="R2915" s="83"/>
    </row>
    <row r="2916" spans="13:18" hidden="1" x14ac:dyDescent="0.25">
      <c r="M2916" s="82"/>
      <c r="R2916" s="83"/>
    </row>
    <row r="2917" spans="13:18" hidden="1" x14ac:dyDescent="0.25">
      <c r="M2917" s="82"/>
      <c r="R2917" s="83"/>
    </row>
    <row r="2918" spans="13:18" hidden="1" x14ac:dyDescent="0.25">
      <c r="M2918" s="82"/>
      <c r="R2918" s="83"/>
    </row>
    <row r="2919" spans="13:18" hidden="1" x14ac:dyDescent="0.25">
      <c r="M2919" s="82"/>
      <c r="R2919" s="83"/>
    </row>
    <row r="2920" spans="13:18" hidden="1" x14ac:dyDescent="0.25">
      <c r="M2920" s="82"/>
      <c r="R2920" s="83"/>
    </row>
    <row r="2921" spans="13:18" hidden="1" x14ac:dyDescent="0.25">
      <c r="M2921" s="82"/>
      <c r="R2921" s="83"/>
    </row>
    <row r="2922" spans="13:18" hidden="1" x14ac:dyDescent="0.25">
      <c r="M2922" s="82"/>
      <c r="R2922" s="83"/>
    </row>
    <row r="2923" spans="13:18" hidden="1" x14ac:dyDescent="0.25">
      <c r="M2923" s="82"/>
      <c r="R2923" s="83"/>
    </row>
    <row r="2924" spans="13:18" hidden="1" x14ac:dyDescent="0.25">
      <c r="M2924" s="82"/>
      <c r="R2924" s="83"/>
    </row>
    <row r="2925" spans="13:18" hidden="1" x14ac:dyDescent="0.25">
      <c r="M2925" s="82"/>
      <c r="R2925" s="83"/>
    </row>
    <row r="2926" spans="13:18" hidden="1" x14ac:dyDescent="0.25">
      <c r="M2926" s="82"/>
      <c r="R2926" s="83"/>
    </row>
    <row r="2927" spans="13:18" hidden="1" x14ac:dyDescent="0.25">
      <c r="M2927" s="82"/>
      <c r="R2927" s="83"/>
    </row>
    <row r="2928" spans="13:18" hidden="1" x14ac:dyDescent="0.25">
      <c r="M2928" s="82"/>
      <c r="R2928" s="83"/>
    </row>
    <row r="2929" spans="13:18" hidden="1" x14ac:dyDescent="0.25">
      <c r="M2929" s="82"/>
      <c r="R2929" s="83"/>
    </row>
    <row r="2930" spans="13:18" hidden="1" x14ac:dyDescent="0.25">
      <c r="M2930" s="82"/>
      <c r="R2930" s="83"/>
    </row>
    <row r="2931" spans="13:18" hidden="1" x14ac:dyDescent="0.25">
      <c r="M2931" s="82"/>
      <c r="R2931" s="83"/>
    </row>
    <row r="2932" spans="13:18" hidden="1" x14ac:dyDescent="0.25">
      <c r="M2932" s="82"/>
      <c r="R2932" s="83"/>
    </row>
    <row r="2933" spans="13:18" hidden="1" x14ac:dyDescent="0.25">
      <c r="M2933" s="82"/>
      <c r="R2933" s="83"/>
    </row>
    <row r="2934" spans="13:18" hidden="1" x14ac:dyDescent="0.25">
      <c r="M2934" s="82"/>
      <c r="R2934" s="83"/>
    </row>
    <row r="2935" spans="13:18" hidden="1" x14ac:dyDescent="0.25">
      <c r="M2935" s="82"/>
      <c r="R2935" s="83"/>
    </row>
  </sheetData>
  <mergeCells count="5">
    <mergeCell ref="F13:G13"/>
    <mergeCell ref="F14:G14"/>
    <mergeCell ref="F15:G15"/>
    <mergeCell ref="N14:O14"/>
    <mergeCell ref="F16:G16"/>
  </mergeCells>
  <phoneticPr fontId="0" type="noConversion"/>
  <printOptions gridLines="1" gridLinesSet="0"/>
  <pageMargins left="0.25" right="0.25" top="0.25" bottom="0.16" header="0.25" footer="0.17"/>
  <pageSetup scale="10" orientation="landscape" horizontalDpi="300" verticalDpi="300" r:id="rId1"/>
  <headerFooter alignWithMargins="0">
    <oddHeader>&amp;A</oddHeader>
    <oddFooter>Page &amp;P</oddFooter>
  </headerFooter>
  <ignoredErrors>
    <ignoredError sqref="K14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LOAN</vt:lpstr>
      <vt:lpstr>LOAN!Print_Area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summars</dc:creator>
  <cp:lastModifiedBy>summars</cp:lastModifiedBy>
  <cp:lastPrinted>1998-07-11T13:46:02Z</cp:lastPrinted>
  <dcterms:created xsi:type="dcterms:W3CDTF">1998-02-27T19:44:32Z</dcterms:created>
  <dcterms:modified xsi:type="dcterms:W3CDTF">2019-03-09T17:55:08Z</dcterms:modified>
</cp:coreProperties>
</file>